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swissolympic.sharepoint.com/sites/Corona/Freigegebene Dokumente/General/17_Stabilisierungspaket/04_Dokumente/Stabi 2021/Vorsteuerkürzung/"/>
    </mc:Choice>
  </mc:AlternateContent>
  <xr:revisionPtr revIDLastSave="14" documentId="8_{07C9011F-229A-4B66-919B-8C12387CFEFF}" xr6:coauthVersionLast="46" xr6:coauthVersionMax="46" xr10:uidLastSave="{A1DAF5FE-672B-4374-B981-769ACCA0A8C7}"/>
  <bookViews>
    <workbookView xWindow="-120" yWindow="-120" windowWidth="29040" windowHeight="17640" activeTab="1" xr2:uid="{00000000-000D-0000-FFFF-FFFF00000000}"/>
  </bookViews>
  <sheets>
    <sheet name="VOST-Kürzung mit COVID" sheetId="13" r:id="rId1"/>
    <sheet name="VOST-Kürzung ohne COVID" sheetId="15" r:id="rId2"/>
  </sheets>
  <externalReferences>
    <externalReference r:id="rId3"/>
  </externalReferences>
  <definedNames>
    <definedName name="_1026_Cornèr_Bank_360477__03_D_A">#REF!</definedName>
    <definedName name="_1026_Cornèr_Bank_360477__03_D_Beleg">#REF!</definedName>
    <definedName name="_1026_Cornèr_Bank_360477__03_D_Haben">#REF!</definedName>
    <definedName name="_1026_Cornèr_Bank_360477__03_D_Soll">#REF!</definedName>
    <definedName name="_1026_Cornèr_Bank_360477__03_D_Text">#REF!</definedName>
    <definedName name="_xlnm.Print_Area" localSheetId="0">'VOST-Kürzung mit COVID'!$A$1:$J$121</definedName>
    <definedName name="_xlnm.Print_Area" localSheetId="1">'VOST-Kürzung ohne COVID'!$A$1:$A$121</definedName>
    <definedName name="fibu_532_TotalBetrag">'[1]MWST-Abrechnung'!#REF!</definedName>
    <definedName name="fibu_533_A">#REF!</definedName>
    <definedName name="fibu_533_Gerechnet">#REF!</definedName>
    <definedName name="fibu_533_Konto_Typ_Iso">#REF!</definedName>
    <definedName name="fibu_533_MwstBetrag">#REF!</definedName>
    <definedName name="fibu_533_MwstCode">#REF!</definedName>
    <definedName name="fibu_533_MwstProz_MwstCode">#REF!</definedName>
    <definedName name="fibu_533_TeilBetrag">#REF!</definedName>
    <definedName name="fibu_533_Text">#REF!</definedName>
    <definedName name="fibu_533_TotalBetra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2" i="13" l="1"/>
  <c r="H124" i="13"/>
  <c r="H121" i="13"/>
  <c r="D101" i="15" l="1"/>
  <c r="D90" i="15"/>
  <c r="I62" i="15"/>
  <c r="H62" i="15"/>
  <c r="H64" i="15" s="1"/>
  <c r="G62" i="15"/>
  <c r="G64" i="15" s="1"/>
  <c r="F62" i="15"/>
  <c r="F64" i="15" s="1"/>
  <c r="E62" i="15"/>
  <c r="E64" i="15" s="1"/>
  <c r="D62" i="15"/>
  <c r="D64" i="15" s="1"/>
  <c r="C62" i="15"/>
  <c r="C64" i="15" s="1"/>
  <c r="J61" i="15"/>
  <c r="J60" i="15"/>
  <c r="J59" i="15"/>
  <c r="J58" i="15"/>
  <c r="J57" i="15"/>
  <c r="J56" i="15"/>
  <c r="J55" i="15"/>
  <c r="J54" i="15"/>
  <c r="J53" i="15"/>
  <c r="J52" i="15"/>
  <c r="J51" i="15"/>
  <c r="J50" i="15"/>
  <c r="J49" i="15"/>
  <c r="J48" i="15"/>
  <c r="J47" i="15"/>
  <c r="J46" i="15"/>
  <c r="J45" i="15"/>
  <c r="J44" i="15"/>
  <c r="J43" i="15"/>
  <c r="J42" i="15"/>
  <c r="J41" i="15"/>
  <c r="J40" i="15"/>
  <c r="J39" i="15"/>
  <c r="J38" i="15"/>
  <c r="J37" i="15"/>
  <c r="J36" i="15"/>
  <c r="J35" i="15"/>
  <c r="J34" i="15"/>
  <c r="J33" i="15"/>
  <c r="J32" i="15"/>
  <c r="J29" i="15"/>
  <c r="I29" i="15"/>
  <c r="J28" i="15"/>
  <c r="I28" i="15"/>
  <c r="I67" i="15" s="1"/>
  <c r="J67" i="15" s="1"/>
  <c r="J27" i="15"/>
  <c r="I27" i="15"/>
  <c r="I26" i="15"/>
  <c r="J26" i="15" s="1"/>
  <c r="J25" i="15"/>
  <c r="J24" i="15"/>
  <c r="J23" i="15"/>
  <c r="J22" i="15"/>
  <c r="I64" i="15" l="1"/>
  <c r="J62" i="15"/>
  <c r="J64" i="15" s="1"/>
  <c r="H65" i="15" s="1"/>
  <c r="G69" i="15"/>
  <c r="G65" i="15"/>
  <c r="D72" i="15"/>
  <c r="D69" i="15"/>
  <c r="D65" i="15"/>
  <c r="H68" i="15"/>
  <c r="J68" i="15" s="1"/>
  <c r="J69" i="15" s="1"/>
  <c r="F69" i="15"/>
  <c r="F65" i="15"/>
  <c r="F72" i="15"/>
  <c r="C72" i="15"/>
  <c r="C69" i="15"/>
  <c r="C65" i="15"/>
  <c r="E69" i="15"/>
  <c r="E72" i="15"/>
  <c r="I69" i="15"/>
  <c r="I65" i="15"/>
  <c r="E65" i="15" l="1"/>
  <c r="I70" i="15"/>
  <c r="D102" i="15" s="1"/>
  <c r="D103" i="15" s="1"/>
  <c r="C70" i="15"/>
  <c r="D70" i="15"/>
  <c r="E70" i="15"/>
  <c r="J65" i="15"/>
  <c r="F70" i="15"/>
  <c r="J72" i="15"/>
  <c r="E73" i="15" s="1"/>
  <c r="H69" i="15"/>
  <c r="H70" i="15" s="1"/>
  <c r="G70" i="15"/>
  <c r="D73" i="15" l="1"/>
  <c r="F73" i="15"/>
  <c r="D111" i="15" s="1"/>
  <c r="D104" i="15"/>
  <c r="J70" i="15"/>
  <c r="I73" i="15"/>
  <c r="G73" i="15"/>
  <c r="C73" i="15"/>
  <c r="J73" i="15" s="1"/>
  <c r="D112" i="15" l="1"/>
  <c r="D117" i="15" s="1"/>
  <c r="D110" i="15"/>
  <c r="D113" i="15" s="1"/>
  <c r="D115" i="15" s="1"/>
  <c r="I29" i="13" l="1"/>
  <c r="I28" i="13"/>
  <c r="H62" i="13" l="1"/>
  <c r="H19" i="13"/>
  <c r="H64" i="13" l="1"/>
  <c r="J23" i="13"/>
  <c r="J24" i="13"/>
  <c r="H68" i="13" l="1"/>
  <c r="J68" i="13" s="1"/>
  <c r="J25" i="13"/>
  <c r="J22" i="13"/>
  <c r="J28" i="13"/>
  <c r="I27" i="13"/>
  <c r="J29" i="13"/>
  <c r="I26" i="13"/>
  <c r="J26" i="13" s="1"/>
  <c r="I62" i="13"/>
  <c r="G62" i="13"/>
  <c r="G64" i="13" s="1"/>
  <c r="G69" i="13" s="1"/>
  <c r="F62" i="13"/>
  <c r="F64" i="13" s="1"/>
  <c r="F69" i="13" s="1"/>
  <c r="E62" i="13"/>
  <c r="E64" i="13" s="1"/>
  <c r="E69" i="13" s="1"/>
  <c r="D62" i="13"/>
  <c r="D64" i="13" s="1"/>
  <c r="D69" i="13" s="1"/>
  <c r="C62" i="13"/>
  <c r="C64" i="13" s="1"/>
  <c r="C69" i="13" s="1"/>
  <c r="J17" i="13"/>
  <c r="H69" i="13" l="1"/>
  <c r="J18" i="13"/>
  <c r="J19" i="13" s="1"/>
  <c r="D101" i="13"/>
  <c r="D90" i="13"/>
  <c r="D72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61" i="13"/>
  <c r="E72" i="13"/>
  <c r="C72" i="13"/>
  <c r="J41" i="13"/>
  <c r="J40" i="13"/>
  <c r="J39" i="13"/>
  <c r="J38" i="13"/>
  <c r="J37" i="13"/>
  <c r="J36" i="13"/>
  <c r="J35" i="13"/>
  <c r="J34" i="13"/>
  <c r="J33" i="13"/>
  <c r="J32" i="13"/>
  <c r="J27" i="13"/>
  <c r="I13" i="13"/>
  <c r="I67" i="13" s="1"/>
  <c r="J12" i="13"/>
  <c r="J62" i="13" l="1"/>
  <c r="F72" i="13"/>
  <c r="J72" i="13" s="1"/>
  <c r="I73" i="13" s="1"/>
  <c r="J13" i="13"/>
  <c r="J14" i="13" s="1"/>
  <c r="I14" i="13"/>
  <c r="I64" i="13" s="1"/>
  <c r="J64" i="13" l="1"/>
  <c r="H65" i="13" s="1"/>
  <c r="I69" i="13"/>
  <c r="J67" i="13"/>
  <c r="J69" i="13" s="1"/>
  <c r="H70" i="13" s="1"/>
  <c r="E65" i="13"/>
  <c r="C73" i="13"/>
  <c r="F73" i="13"/>
  <c r="D111" i="13" s="1"/>
  <c r="D73" i="13"/>
  <c r="G73" i="13"/>
  <c r="E73" i="13"/>
  <c r="J73" i="13" l="1"/>
  <c r="E70" i="13"/>
  <c r="I65" i="13"/>
  <c r="C65" i="13"/>
  <c r="G65" i="13"/>
  <c r="F65" i="13"/>
  <c r="D65" i="13"/>
  <c r="J65" i="13" l="1"/>
  <c r="F70" i="13"/>
  <c r="C70" i="13"/>
  <c r="G70" i="13"/>
  <c r="D70" i="13"/>
  <c r="I70" i="13"/>
  <c r="J70" i="13" l="1"/>
  <c r="D102" i="13"/>
  <c r="D103" i="13" s="1"/>
  <c r="D104" i="13" l="1"/>
  <c r="D110" i="13" s="1"/>
  <c r="D112" i="13" l="1"/>
  <c r="D117" i="13" s="1"/>
  <c r="D113" i="13" l="1"/>
  <c r="D115" i="13" s="1"/>
</calcChain>
</file>

<file path=xl/sharedStrings.xml><?xml version="1.0" encoding="utf-8"?>
<sst xmlns="http://schemas.openxmlformats.org/spreadsheetml/2006/main" count="144" uniqueCount="75">
  <si>
    <t>Spenden</t>
  </si>
  <si>
    <t>Ausgenommen</t>
  </si>
  <si>
    <t>Subventionen</t>
  </si>
  <si>
    <t>Prozentual am Gesamtumsatz</t>
  </si>
  <si>
    <t>Steuerbar 7.7%</t>
  </si>
  <si>
    <t>Steuerbar 2.5%</t>
  </si>
  <si>
    <t>Steuerbar 3.6%</t>
  </si>
  <si>
    <t>Beiträge der Mitglieder</t>
  </si>
  <si>
    <t>Gesamtumsatz</t>
  </si>
  <si>
    <t>Erlöse aus Lieferungen und Leistungen</t>
  </si>
  <si>
    <t>Erlöse aus Veranstaltungen</t>
  </si>
  <si>
    <t>Total verbleibender Vorsteuerabzug</t>
  </si>
  <si>
    <t>Als Endbegünstigte Organisation behalten</t>
  </si>
  <si>
    <t>Anteil direkt an Endbegünstigte weitergeleitet</t>
  </si>
  <si>
    <t>Beiträge COVID-19 Stabilisierungspaket Sport</t>
  </si>
  <si>
    <t>Erhaltene Zuwendungen/Spenden</t>
  </si>
  <si>
    <t>Beiträge der öffentlichen Hand im Sinne von Subventionen</t>
  </si>
  <si>
    <t>"Umsätze" / Beiträge i.S.v. Subventionen nach Art. 18 Abs. 2 Bst. a MWSTG</t>
  </si>
  <si>
    <t>Diverse sonstige Erlöse/Erträge</t>
  </si>
  <si>
    <t>Total "Umsätze" aus Lieferungen und Leistungen sowie Spenden und Subventionen</t>
  </si>
  <si>
    <t>Total "Umsätze" aus Lieferungen und Leistungen sowie Spenden</t>
  </si>
  <si>
    <t>"Umsätze" aus Lieferungen und Leistungen sowie Spenden</t>
  </si>
  <si>
    <t>Total "Umsätze" aus Lieferungen und Leistungen sowie Spenden und Subventionen
exkl. weitergeleiteter Subventionen</t>
  </si>
  <si>
    <t>Total steuerbare und ausgenommene Umsätze</t>
  </si>
  <si>
    <t>100% dem abzugsfähigen Bereich zuordenbare Vorsteuern</t>
  </si>
  <si>
    <t>Vorsteuern, welche dem gemischt genutzten Bereich zuordenbar sind</t>
  </si>
  <si>
    <t>Basis bildet das Total "Umsätze" aus Lieferungen und Leistungen sowie Spenden und Subventionen exkl. weitergeleiteter Subventionen</t>
  </si>
  <si>
    <t>Kürzung in CHF aufgrund der beim MWST-Pflichtigen verbleibenden Subventionen</t>
  </si>
  <si>
    <t>Basis bildet das Total steuerbare und ausgenommene Umsätze</t>
  </si>
  <si>
    <t>Korrektur in % aufgrund der Erzielung ausgenommener Umsätze</t>
  </si>
  <si>
    <t>Korrektur in CHF aufgrund der Erzielung ausgenommener Umsätze</t>
  </si>
  <si>
    <t>Total Vorsteuerkürzung und -korrektur aufgrund der gemischt genutzten Verwendung</t>
  </si>
  <si>
    <t>Beiträge COVID-19 ausserhalb Stabilisierungspaket Sport</t>
  </si>
  <si>
    <t>COVID-Solidarbürgschaften/COVID-19-Kredite</t>
  </si>
  <si>
    <t>Kurzarbeitsentschädigungen und Erwerbsausfallentschädigungen</t>
  </si>
  <si>
    <t>Direkte Zuordnung zum nicht Vorsteuer belasteten Aufwand</t>
  </si>
  <si>
    <t>Kontrolle, muss Wert 0 ergeben</t>
  </si>
  <si>
    <t>Kürzung in % aufgrund des Erhalts von Subventionen</t>
  </si>
  <si>
    <t>Total Aufwand</t>
  </si>
  <si>
    <t>Total Beiträge COVID-19 Stabilisierungspaket Sport</t>
  </si>
  <si>
    <t>Total Beiträge COVID-19 ausserhalb Stabilisierungspaket Sport</t>
  </si>
  <si>
    <t>Beiträge Bund (Direktzahlungen)</t>
  </si>
  <si>
    <t>Beiträge Swiss Olympic (BASPO / STG)</t>
  </si>
  <si>
    <t>Beiträge Kanton (Direktzahlungen)</t>
  </si>
  <si>
    <t>Beiträge Gemeinden (Direktzahlungen)</t>
  </si>
  <si>
    <t>Zwischentotal Beiträge der öffentlichen Hand</t>
  </si>
  <si>
    <t>Total "Umsätze" aus Lieferungen und Leistungen sowie Spenden und Subventionen
exkl. weitergeleiteter Subventionen und CODID-19 Kredite und Ersatzversicherung</t>
  </si>
  <si>
    <t>Mit Vorsteuer belasteter Aufwand</t>
  </si>
  <si>
    <t xml:space="preserve">Schritt 2: Vorsteuerkorrektur aufgrund ausgenommener Umsätze </t>
  </si>
  <si>
    <t>Nur die grünen Felder ausfüllen</t>
  </si>
  <si>
    <t>Alle Umsätze in CHF</t>
  </si>
  <si>
    <t xml:space="preserve">100% dem nicht Abzug berechtigtem (Steuerausnahme/direkte Zuordnung zu einer Subvention) Bereich zuordenbare Vorsteuern </t>
  </si>
  <si>
    <t>Vorsteuern Total, welche dem gemischt genutzten Bereich zuordenbar sind</t>
  </si>
  <si>
    <t>Zwischentotal verbleibende Vorsteuer, welche dem gemischt genutzten Bereich zuordenbar sind</t>
  </si>
  <si>
    <t>Verbleibende Vorsteuern Total, welche dem gemischt genutzten Bereich zuordenbar sind</t>
  </si>
  <si>
    <t>Abzug weitergeleiteter und/oder direkt dem nicht vorsteuerbelasteten Aufwand zuordenbare Subventionen</t>
  </si>
  <si>
    <t>Andere Nicht-Entgelte
(keine Vorsteuerkürzung)</t>
  </si>
  <si>
    <t>Direkte Zuordnung zum nicht vorsteuerbelasteten Aufwand</t>
  </si>
  <si>
    <t>Abzug andere Nicht-Entgelte ohne Vorsteuerkürzungsauswirkung</t>
  </si>
  <si>
    <t>Schaden COVID-19</t>
  </si>
  <si>
    <t>Vorsteuerkürzung und -Korrektur aufgrund COVID-19 gemäss obige Berechnung</t>
  </si>
  <si>
    <t>Vorsteuerkürzung und -Korrektur ohne COVID-19 gemäss Tabellenblatt "VOST-Kürzung ohne COVID-19"</t>
  </si>
  <si>
    <t>Vorsteuerkürzung und -Korrektur ohne COVID-19 gemäss eigenen Berechnungen</t>
  </si>
  <si>
    <t>Im Falle eigener Berechnungen ist der Wert in links stehender Zelle auf den Wert "Null" zusetzen</t>
  </si>
  <si>
    <t>Im Falle eigener Berechnungen ist der selbst berechnete Kürzung- bzw. Korrekturbetrag in links stehender Zelle mit "MINUS" hinzufügen</t>
  </si>
  <si>
    <t>Total "Umsätze" aus Lieferungen und Leistungen, Spenden, andere Nicht-Entgelte und Subventionen</t>
  </si>
  <si>
    <t>Schritt 1: Berechnung der Vorsteuerkürzung aufgrund des Erhalts von bei den MWST-Pflichtigen (Organisationen) verbliebenden Subventionen</t>
  </si>
  <si>
    <t>Berechnung der Vorsteuerkürzung und -korrektur gemäss MWST-Info 05, Ziff. 1.3.3</t>
  </si>
  <si>
    <t>Berechnung MWST-Vorsteuerkorrektur und -kürzung 2021</t>
  </si>
  <si>
    <t>"Umsätze" gemäss ER 2021</t>
  </si>
  <si>
    <r>
      <t xml:space="preserve">Ertragskonto gemäss Erfolgsrechnung 2021
</t>
    </r>
    <r>
      <rPr>
        <sz val="10"/>
        <color theme="1"/>
        <rFont val="Arial"/>
        <family val="2"/>
        <scheme val="major"/>
      </rPr>
      <t>(kann unten beliebig erweitert/angepasst werden)</t>
    </r>
  </si>
  <si>
    <t>Vorsteuerabzug /-korrektur /-kürzung gemäss ER 2021</t>
  </si>
  <si>
    <t>Total Vorsteuern 2021</t>
  </si>
  <si>
    <t>"Umsätze" gemäss Vorjahr 2020 oder Budget 2021</t>
  </si>
  <si>
    <t>Vorsteuerabzug /-korrektur /-kürzung gemäss Vorjahr 2020 oder Budget 2021 (ohne COVID-19)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</si>
</sst>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(* #,##0_);_(* \(#,##0\);_(* &quot;-&quot;_);@_)"/>
    <numFmt numFmtId="165" formatCode="0%_);\(0%\)"/>
    <numFmt numFmtId="166" formatCode="_ * #,##0_ ;_ * \-#,##0_ ;_ * &quot;-&quot;??_ ;_ @_ "/>
  </numFmts>
  <fonts count="42" x14ac:knownFonts="1">
    <font>
      <sz val="9"/>
      <color theme="1"/>
      <name val="Arial"/>
      <family val="2"/>
      <scheme val="minor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  <scheme val="minor"/>
    </font>
    <font>
      <sz val="9"/>
      <color theme="1"/>
      <name val="Arial"/>
      <family val="2"/>
      <scheme val="minor"/>
    </font>
    <font>
      <i/>
      <sz val="9"/>
      <color rgb="FF7F7F7F"/>
      <name val="Arial"/>
      <family val="2"/>
      <scheme val="minor"/>
    </font>
    <font>
      <sz val="9"/>
      <color rgb="FF006100"/>
      <name val="Arial"/>
      <family val="2"/>
    </font>
    <font>
      <b/>
      <sz val="9"/>
      <color theme="3"/>
      <name val="Arial"/>
      <family val="2"/>
    </font>
    <font>
      <b/>
      <sz val="9"/>
      <color theme="3"/>
      <name val="Arial"/>
      <family val="2"/>
      <scheme val="major"/>
    </font>
    <font>
      <sz val="9"/>
      <color theme="3"/>
      <name val="Arial"/>
      <family val="2"/>
      <scheme val="major"/>
    </font>
    <font>
      <sz val="9"/>
      <color rgb="FF3F3F76"/>
      <name val="Arial"/>
      <family val="2"/>
      <scheme val="minor"/>
    </font>
    <font>
      <sz val="9"/>
      <color rgb="FFFA7D00"/>
      <name val="Arial"/>
      <family val="2"/>
      <scheme val="minor"/>
    </font>
    <font>
      <sz val="9"/>
      <color rgb="FF9C6500"/>
      <name val="Arial"/>
      <family val="2"/>
    </font>
    <font>
      <b/>
      <sz val="9"/>
      <color rgb="FF3F3F3F"/>
      <name val="Arial"/>
      <family val="2"/>
      <scheme val="minor"/>
    </font>
    <font>
      <b/>
      <sz val="9"/>
      <color theme="3"/>
      <name val="Arial"/>
      <family val="2"/>
      <scheme val="minor"/>
    </font>
    <font>
      <sz val="8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1"/>
      <color theme="3"/>
      <name val="Arial"/>
      <family val="2"/>
      <scheme val="major"/>
    </font>
    <font>
      <b/>
      <sz val="9"/>
      <color theme="1"/>
      <name val="Arial"/>
      <family val="2"/>
      <scheme val="major"/>
    </font>
    <font>
      <sz val="11"/>
      <color indexed="8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  <scheme val="major"/>
    </font>
    <font>
      <b/>
      <sz val="14"/>
      <color theme="0"/>
      <name val="Arial"/>
      <family val="2"/>
      <scheme val="major"/>
    </font>
    <font>
      <b/>
      <sz val="10"/>
      <color theme="1"/>
      <name val="Arial"/>
      <family val="2"/>
      <scheme val="major"/>
    </font>
    <font>
      <b/>
      <i/>
      <sz val="10"/>
      <color theme="1"/>
      <name val="Arial"/>
      <family val="2"/>
      <scheme val="major"/>
    </font>
    <font>
      <i/>
      <sz val="10"/>
      <color theme="1"/>
      <name val="Arial"/>
      <family val="2"/>
      <scheme val="major"/>
    </font>
    <font>
      <b/>
      <i/>
      <sz val="10"/>
      <color rgb="FFFF0000"/>
      <name val="Arial"/>
      <family val="2"/>
      <scheme val="major"/>
    </font>
    <font>
      <i/>
      <sz val="10"/>
      <color rgb="FFFF0000"/>
      <name val="Arial"/>
      <family val="2"/>
      <scheme val="major"/>
    </font>
    <font>
      <b/>
      <sz val="18"/>
      <color theme="1"/>
      <name val="Arial"/>
      <family val="2"/>
      <scheme val="major"/>
    </font>
    <font>
      <sz val="14"/>
      <color theme="1"/>
      <name val="Arial"/>
      <family val="2"/>
      <scheme val="major"/>
    </font>
    <font>
      <b/>
      <i/>
      <strike/>
      <sz val="10"/>
      <color theme="1"/>
      <name val="Arial"/>
      <family val="2"/>
      <scheme val="major"/>
    </font>
    <font>
      <strike/>
      <sz val="10"/>
      <color theme="1"/>
      <name val="Arial"/>
      <family val="2"/>
      <scheme val="major"/>
    </font>
    <font>
      <i/>
      <strike/>
      <sz val="10"/>
      <color theme="1"/>
      <name val="Arial"/>
      <family val="2"/>
      <scheme val="major"/>
    </font>
    <font>
      <i/>
      <sz val="10"/>
      <name val="Arial"/>
      <family val="2"/>
      <scheme val="major"/>
    </font>
    <font>
      <i/>
      <sz val="8"/>
      <color theme="1"/>
      <name val="Arial"/>
      <family val="2"/>
      <scheme val="major"/>
    </font>
    <font>
      <sz val="10"/>
      <name val="Arial"/>
      <family val="2"/>
      <scheme val="major"/>
    </font>
    <font>
      <sz val="10"/>
      <color rgb="FFFF0000"/>
      <name val="Arial"/>
      <family val="2"/>
      <scheme val="major"/>
    </font>
    <font>
      <b/>
      <i/>
      <sz val="8"/>
      <color theme="1"/>
      <name val="Arial"/>
      <family val="2"/>
      <scheme val="major"/>
    </font>
    <font>
      <i/>
      <sz val="8"/>
      <color rgb="FFFF0000"/>
      <name val="Arial"/>
      <family val="2"/>
      <scheme val="major"/>
    </font>
    <font>
      <i/>
      <sz val="8"/>
      <name val="Arial"/>
      <family val="2"/>
      <scheme val="major"/>
    </font>
    <font>
      <b/>
      <i/>
      <sz val="8"/>
      <name val="Arial"/>
      <family val="2"/>
      <scheme val="major"/>
    </font>
  </fonts>
  <fills count="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CD4B6"/>
        <bgColor indexed="64"/>
      </patternFill>
    </fill>
    <fill>
      <patternFill patternType="solid">
        <fgColor rgb="FFE8E6D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3">
    <xf numFmtId="164" fontId="0" fillId="0" borderId="0"/>
    <xf numFmtId="9" fontId="4" fillId="0" borderId="0" applyFont="0" applyFill="0" applyBorder="0" applyAlignment="0" applyProtection="0"/>
    <xf numFmtId="49" fontId="18" fillId="0" borderId="0" applyAlignment="0" applyProtection="0"/>
    <xf numFmtId="49" fontId="7" fillId="0" borderId="6" applyFill="0" applyProtection="0">
      <alignment horizontal="right" wrapText="1"/>
    </xf>
    <xf numFmtId="49" fontId="8" fillId="0" borderId="0" applyProtection="0">
      <alignment wrapText="1"/>
    </xf>
    <xf numFmtId="49" fontId="9" fillId="0" borderId="7" applyFill="0" applyProtection="0">
      <alignment horizontal="right" wrapText="1"/>
    </xf>
    <xf numFmtId="49" fontId="9" fillId="0" borderId="0" applyProtection="0">
      <alignment wrapText="1"/>
    </xf>
    <xf numFmtId="0" fontId="6" fillId="2" borderId="0" applyNumberFormat="0" applyBorder="0" applyAlignment="0" applyProtection="0"/>
    <xf numFmtId="0" fontId="1" fillId="3" borderId="0" applyNumberFormat="0" applyBorder="0" applyAlignment="0" applyProtection="0"/>
    <xf numFmtId="0" fontId="12" fillId="4" borderId="0" applyNumberFormat="0" applyBorder="0" applyAlignment="0" applyProtection="0"/>
    <xf numFmtId="0" fontId="10" fillId="5" borderId="1" applyNumberFormat="0" applyAlignment="0" applyProtection="0"/>
    <xf numFmtId="0" fontId="13" fillId="6" borderId="2" applyNumberFormat="0" applyAlignment="0" applyProtection="0"/>
    <xf numFmtId="0" fontId="2" fillId="6" borderId="1" applyNumberFormat="0" applyAlignment="0" applyProtection="0"/>
    <xf numFmtId="0" fontId="11" fillId="0" borderId="3" applyNumberFormat="0" applyFill="0" applyAlignment="0" applyProtection="0"/>
    <xf numFmtId="0" fontId="3" fillId="7" borderId="4" applyNumberFormat="0" applyAlignment="0" applyProtection="0"/>
    <xf numFmtId="0" fontId="4" fillId="8" borderId="5" applyNumberFormat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164" fontId="14" fillId="0" borderId="0" applyNumberFormat="0" applyFill="0" applyBorder="0" applyAlignment="0" applyProtection="0"/>
    <xf numFmtId="164" fontId="4" fillId="9" borderId="0" applyNumberFormat="0" applyFont="0" applyBorder="0" applyAlignment="0" applyProtection="0"/>
    <xf numFmtId="0" fontId="4" fillId="0" borderId="0" applyFill="0" applyBorder="0" applyProtection="0"/>
    <xf numFmtId="164" fontId="4" fillId="10" borderId="0" applyNumberFormat="0" applyFont="0" applyBorder="0" applyAlignment="0" applyProtection="0"/>
    <xf numFmtId="165" fontId="4" fillId="0" borderId="0" applyFill="0" applyBorder="0" applyAlignment="0" applyProtection="0"/>
    <xf numFmtId="0" fontId="15" fillId="0" borderId="0" applyNumberFormat="0" applyAlignment="0" applyProtection="0"/>
    <xf numFmtId="0" fontId="14" fillId="0" borderId="6" applyFill="0" applyProtection="0">
      <alignment horizontal="right" wrapText="1"/>
    </xf>
    <xf numFmtId="0" fontId="14" fillId="0" borderId="0" applyFill="0" applyProtection="0">
      <alignment wrapText="1"/>
    </xf>
    <xf numFmtId="164" fontId="16" fillId="0" borderId="8" applyNumberFormat="0" applyFill="0" applyAlignment="0" applyProtection="0"/>
    <xf numFmtId="0" fontId="17" fillId="0" borderId="0" applyAlignment="0" applyProtection="0"/>
    <xf numFmtId="0" fontId="16" fillId="0" borderId="9" applyNumberFormat="0" applyFill="0" applyAlignment="0" applyProtection="0"/>
    <xf numFmtId="0" fontId="14" fillId="0" borderId="10" applyFill="0" applyProtection="0">
      <alignment wrapText="1"/>
    </xf>
    <xf numFmtId="43" fontId="4" fillId="0" borderId="0" applyFont="0" applyFill="0" applyBorder="0" applyAlignment="0" applyProtection="0"/>
    <xf numFmtId="0" fontId="20" fillId="0" borderId="0"/>
    <xf numFmtId="0" fontId="21" fillId="0" borderId="0"/>
  </cellStyleXfs>
  <cellXfs count="128">
    <xf numFmtId="164" fontId="0" fillId="0" borderId="0" xfId="0"/>
    <xf numFmtId="164" fontId="22" fillId="0" borderId="0" xfId="0" applyFont="1"/>
    <xf numFmtId="164" fontId="23" fillId="16" borderId="0" xfId="0" applyFont="1" applyFill="1"/>
    <xf numFmtId="164" fontId="22" fillId="0" borderId="0" xfId="0" applyFont="1" applyFill="1"/>
    <xf numFmtId="164" fontId="22" fillId="0" borderId="0" xfId="0" applyFont="1" applyBorder="1"/>
    <xf numFmtId="164" fontId="22" fillId="0" borderId="0" xfId="0" applyFont="1" applyFill="1" applyBorder="1"/>
    <xf numFmtId="164" fontId="22" fillId="13" borderId="0" xfId="0" applyFont="1" applyFill="1"/>
    <xf numFmtId="164" fontId="22" fillId="14" borderId="0" xfId="0" applyFont="1" applyFill="1"/>
    <xf numFmtId="164" fontId="24" fillId="0" borderId="15" xfId="0" applyFont="1" applyFill="1" applyBorder="1" applyAlignment="1">
      <alignment horizontal="left" vertical="top" wrapText="1"/>
    </xf>
    <xf numFmtId="164" fontId="24" fillId="0" borderId="16" xfId="0" applyFont="1" applyFill="1" applyBorder="1" applyAlignment="1">
      <alignment horizontal="center" vertical="center"/>
    </xf>
    <xf numFmtId="164" fontId="24" fillId="0" borderId="17" xfId="0" applyFont="1" applyFill="1" applyBorder="1" applyAlignment="1">
      <alignment horizontal="center" vertical="center"/>
    </xf>
    <xf numFmtId="164" fontId="24" fillId="0" borderId="12" xfId="0" applyFont="1" applyFill="1" applyBorder="1" applyAlignment="1">
      <alignment horizontal="left" vertical="top" wrapText="1"/>
    </xf>
    <xf numFmtId="164" fontId="24" fillId="0" borderId="0" xfId="0" applyFont="1" applyFill="1" applyBorder="1" applyAlignment="1">
      <alignment horizontal="center" vertical="center"/>
    </xf>
    <xf numFmtId="164" fontId="24" fillId="0" borderId="13" xfId="0" applyFont="1" applyFill="1" applyBorder="1" applyAlignment="1">
      <alignment horizontal="center" vertical="center"/>
    </xf>
    <xf numFmtId="164" fontId="24" fillId="12" borderId="12" xfId="0" applyFont="1" applyFill="1" applyBorder="1" applyAlignment="1">
      <alignment horizontal="left" vertical="top" wrapText="1"/>
    </xf>
    <xf numFmtId="164" fontId="24" fillId="12" borderId="0" xfId="0" applyFont="1" applyFill="1" applyBorder="1" applyAlignment="1">
      <alignment horizontal="center" vertical="center"/>
    </xf>
    <xf numFmtId="164" fontId="24" fillId="12" borderId="13" xfId="0" applyFont="1" applyFill="1" applyBorder="1" applyAlignment="1">
      <alignment horizontal="center" vertical="center"/>
    </xf>
    <xf numFmtId="164" fontId="25" fillId="12" borderId="12" xfId="0" applyFont="1" applyFill="1" applyBorder="1" applyAlignment="1" applyProtection="1">
      <alignment vertical="center" wrapText="1"/>
      <protection locked="0"/>
    </xf>
    <xf numFmtId="164" fontId="22" fillId="12" borderId="12" xfId="0" applyFont="1" applyFill="1" applyBorder="1" applyAlignment="1" applyProtection="1">
      <alignment vertical="center" wrapText="1"/>
      <protection locked="0"/>
    </xf>
    <xf numFmtId="166" fontId="22" fillId="12" borderId="0" xfId="30" applyNumberFormat="1" applyFont="1" applyFill="1" applyBorder="1" applyAlignment="1" applyProtection="1">
      <alignment vertical="center"/>
      <protection locked="0"/>
    </xf>
    <xf numFmtId="166" fontId="24" fillId="12" borderId="13" xfId="30" applyNumberFormat="1" applyFont="1" applyFill="1" applyBorder="1" applyAlignment="1">
      <alignment vertical="center"/>
    </xf>
    <xf numFmtId="166" fontId="26" fillId="12" borderId="0" xfId="30" applyNumberFormat="1" applyFont="1" applyFill="1" applyBorder="1" applyAlignment="1" applyProtection="1">
      <alignment vertical="center"/>
      <protection locked="0"/>
    </xf>
    <xf numFmtId="164" fontId="26" fillId="12" borderId="18" xfId="0" applyFont="1" applyFill="1" applyBorder="1" applyAlignment="1" applyProtection="1">
      <alignment vertical="center" wrapText="1"/>
      <protection locked="0"/>
    </xf>
    <xf numFmtId="166" fontId="26" fillId="12" borderId="14" xfId="30" applyNumberFormat="1" applyFont="1" applyFill="1" applyBorder="1" applyAlignment="1" applyProtection="1">
      <alignment vertical="center"/>
      <protection locked="0"/>
    </xf>
    <xf numFmtId="166" fontId="26" fillId="12" borderId="14" xfId="30" applyNumberFormat="1" applyFont="1" applyFill="1" applyBorder="1" applyAlignment="1" applyProtection="1">
      <alignment vertical="center"/>
    </xf>
    <xf numFmtId="166" fontId="24" fillId="12" borderId="19" xfId="30" applyNumberFormat="1" applyFont="1" applyFill="1" applyBorder="1" applyAlignment="1">
      <alignment vertical="center"/>
    </xf>
    <xf numFmtId="164" fontId="26" fillId="12" borderId="12" xfId="0" applyFont="1" applyFill="1" applyBorder="1" applyAlignment="1" applyProtection="1">
      <alignment vertical="center" wrapText="1"/>
      <protection locked="0"/>
    </xf>
    <xf numFmtId="166" fontId="26" fillId="12" borderId="0" xfId="30" applyNumberFormat="1" applyFont="1" applyFill="1" applyBorder="1" applyAlignment="1" applyProtection="1">
      <alignment vertical="center"/>
    </xf>
    <xf numFmtId="164" fontId="25" fillId="11" borderId="12" xfId="0" applyFont="1" applyFill="1" applyBorder="1" applyAlignment="1" applyProtection="1">
      <alignment vertical="center"/>
      <protection locked="0"/>
    </xf>
    <xf numFmtId="166" fontId="22" fillId="11" borderId="0" xfId="30" applyNumberFormat="1" applyFont="1" applyFill="1" applyBorder="1" applyAlignment="1" applyProtection="1">
      <alignment vertical="center"/>
      <protection locked="0"/>
    </xf>
    <xf numFmtId="164" fontId="22" fillId="11" borderId="12" xfId="0" applyFont="1" applyFill="1" applyBorder="1" applyAlignment="1" applyProtection="1">
      <alignment vertical="center"/>
      <protection locked="0"/>
    </xf>
    <xf numFmtId="164" fontId="22" fillId="11" borderId="12" xfId="0" applyFont="1" applyFill="1" applyBorder="1" applyProtection="1">
      <protection locked="0"/>
    </xf>
    <xf numFmtId="166" fontId="22" fillId="11" borderId="0" xfId="30" applyNumberFormat="1" applyFont="1" applyFill="1" applyBorder="1" applyProtection="1">
      <protection locked="0"/>
    </xf>
    <xf numFmtId="164" fontId="26" fillId="0" borderId="12" xfId="0" applyFont="1" applyFill="1" applyBorder="1" applyAlignment="1" applyProtection="1">
      <alignment vertical="center" wrapText="1"/>
      <protection locked="0"/>
    </xf>
    <xf numFmtId="166" fontId="26" fillId="0" borderId="0" xfId="30" applyNumberFormat="1" applyFont="1" applyFill="1" applyBorder="1" applyAlignment="1" applyProtection="1">
      <alignment vertical="center"/>
      <protection locked="0"/>
    </xf>
    <xf numFmtId="166" fontId="26" fillId="0" borderId="0" xfId="30" applyNumberFormat="1" applyFont="1" applyFill="1" applyBorder="1" applyAlignment="1" applyProtection="1">
      <alignment vertical="center"/>
    </xf>
    <xf numFmtId="166" fontId="24" fillId="0" borderId="13" xfId="30" applyNumberFormat="1" applyFont="1" applyFill="1" applyBorder="1" applyAlignment="1">
      <alignment vertical="center"/>
    </xf>
    <xf numFmtId="164" fontId="25" fillId="15" borderId="18" xfId="0" applyFont="1" applyFill="1" applyBorder="1"/>
    <xf numFmtId="166" fontId="25" fillId="15" borderId="14" xfId="30" applyNumberFormat="1" applyFont="1" applyFill="1" applyBorder="1"/>
    <xf numFmtId="166" fontId="25" fillId="15" borderId="19" xfId="30" applyNumberFormat="1" applyFont="1" applyFill="1" applyBorder="1"/>
    <xf numFmtId="164" fontId="26" fillId="15" borderId="12" xfId="0" applyFont="1" applyFill="1" applyBorder="1" applyAlignment="1">
      <alignment wrapText="1"/>
    </xf>
    <xf numFmtId="10" fontId="26" fillId="15" borderId="0" xfId="1" applyNumberFormat="1" applyFont="1" applyFill="1" applyBorder="1"/>
    <xf numFmtId="9" fontId="26" fillId="15" borderId="13" xfId="1" applyFont="1" applyFill="1" applyBorder="1"/>
    <xf numFmtId="164" fontId="26" fillId="0" borderId="12" xfId="0" applyFont="1" applyFill="1" applyBorder="1" applyAlignment="1">
      <alignment wrapText="1"/>
    </xf>
    <xf numFmtId="10" fontId="26" fillId="0" borderId="0" xfId="1" applyNumberFormat="1" applyFont="1" applyFill="1" applyBorder="1"/>
    <xf numFmtId="9" fontId="26" fillId="0" borderId="13" xfId="1" applyFont="1" applyFill="1" applyBorder="1"/>
    <xf numFmtId="43" fontId="26" fillId="15" borderId="0" xfId="30" applyFont="1" applyFill="1" applyBorder="1"/>
    <xf numFmtId="166" fontId="26" fillId="15" borderId="0" xfId="30" applyNumberFormat="1" applyFont="1" applyFill="1" applyBorder="1"/>
    <xf numFmtId="166" fontId="26" fillId="15" borderId="13" xfId="30" applyNumberFormat="1" applyFont="1" applyFill="1" applyBorder="1"/>
    <xf numFmtId="164" fontId="25" fillId="15" borderId="18" xfId="0" applyFont="1" applyFill="1" applyBorder="1" applyAlignment="1">
      <alignment wrapText="1"/>
    </xf>
    <xf numFmtId="166" fontId="25" fillId="15" borderId="14" xfId="1" applyNumberFormat="1" applyFont="1" applyFill="1" applyBorder="1"/>
    <xf numFmtId="10" fontId="25" fillId="15" borderId="14" xfId="1" applyNumberFormat="1" applyFont="1" applyFill="1" applyBorder="1"/>
    <xf numFmtId="166" fontId="25" fillId="15" borderId="19" xfId="1" applyNumberFormat="1" applyFont="1" applyFill="1" applyBorder="1"/>
    <xf numFmtId="164" fontId="26" fillId="0" borderId="20" xfId="0" applyFont="1" applyFill="1" applyBorder="1" applyAlignment="1">
      <alignment wrapText="1"/>
    </xf>
    <xf numFmtId="10" fontId="26" fillId="0" borderId="21" xfId="1" applyNumberFormat="1" applyFont="1" applyFill="1" applyBorder="1"/>
    <xf numFmtId="9" fontId="26" fillId="0" borderId="22" xfId="1" applyFont="1" applyFill="1" applyBorder="1"/>
    <xf numFmtId="164" fontId="26" fillId="0" borderId="0" xfId="0" applyFont="1" applyFill="1" applyAlignment="1">
      <alignment wrapText="1"/>
    </xf>
    <xf numFmtId="10" fontId="26" fillId="0" borderId="0" xfId="1" applyNumberFormat="1" applyFont="1" applyFill="1"/>
    <xf numFmtId="9" fontId="26" fillId="0" borderId="0" xfId="1" applyFont="1" applyFill="1" applyBorder="1"/>
    <xf numFmtId="164" fontId="27" fillId="0" borderId="0" xfId="0" applyFont="1" applyFill="1" applyAlignment="1">
      <alignment wrapText="1"/>
    </xf>
    <xf numFmtId="164" fontId="26" fillId="0" borderId="0" xfId="0" applyFont="1" applyFill="1"/>
    <xf numFmtId="164" fontId="25" fillId="13" borderId="0" xfId="0" applyFont="1" applyFill="1"/>
    <xf numFmtId="10" fontId="26" fillId="13" borderId="0" xfId="1" applyNumberFormat="1" applyFont="1" applyFill="1"/>
    <xf numFmtId="43" fontId="26" fillId="13" borderId="0" xfId="30" applyFont="1" applyFill="1"/>
    <xf numFmtId="164" fontId="26" fillId="13" borderId="0" xfId="0" applyFont="1" applyFill="1"/>
    <xf numFmtId="10" fontId="26" fillId="13" borderId="0" xfId="30" applyNumberFormat="1" applyFont="1" applyFill="1"/>
    <xf numFmtId="43" fontId="28" fillId="13" borderId="0" xfId="30" applyFont="1" applyFill="1"/>
    <xf numFmtId="164" fontId="26" fillId="13" borderId="11" xfId="0" applyFont="1" applyFill="1" applyBorder="1"/>
    <xf numFmtId="43" fontId="26" fillId="13" borderId="11" xfId="30" applyFont="1" applyFill="1" applyBorder="1"/>
    <xf numFmtId="10" fontId="26" fillId="13" borderId="11" xfId="1" applyNumberFormat="1" applyFont="1" applyFill="1" applyBorder="1"/>
    <xf numFmtId="43" fontId="26" fillId="13" borderId="11" xfId="1" applyNumberFormat="1" applyFont="1" applyFill="1" applyBorder="1"/>
    <xf numFmtId="43" fontId="26" fillId="0" borderId="0" xfId="30" applyFont="1" applyFill="1"/>
    <xf numFmtId="164" fontId="26" fillId="14" borderId="0" xfId="0" applyFont="1" applyFill="1" applyBorder="1"/>
    <xf numFmtId="10" fontId="26" fillId="14" borderId="0" xfId="1" applyNumberFormat="1" applyFont="1" applyFill="1" applyBorder="1"/>
    <xf numFmtId="43" fontId="26" fillId="14" borderId="0" xfId="1" applyNumberFormat="1" applyFont="1" applyFill="1" applyBorder="1"/>
    <xf numFmtId="10" fontId="26" fillId="14" borderId="0" xfId="1" applyNumberFormat="1" applyFont="1" applyFill="1"/>
    <xf numFmtId="164" fontId="29" fillId="0" borderId="0" xfId="0" applyFont="1"/>
    <xf numFmtId="164" fontId="30" fillId="0" borderId="0" xfId="0" applyFont="1"/>
    <xf numFmtId="166" fontId="26" fillId="11" borderId="0" xfId="30" applyNumberFormat="1" applyFont="1" applyFill="1" applyBorder="1" applyAlignment="1" applyProtection="1">
      <alignment vertical="center"/>
      <protection locked="0"/>
    </xf>
    <xf numFmtId="43" fontId="26" fillId="11" borderId="0" xfId="30" applyFont="1" applyFill="1"/>
    <xf numFmtId="164" fontId="24" fillId="0" borderId="0" xfId="0" applyFont="1" applyFill="1" applyAlignment="1">
      <alignment wrapText="1"/>
    </xf>
    <xf numFmtId="10" fontId="24" fillId="0" borderId="0" xfId="1" applyNumberFormat="1" applyFont="1" applyFill="1"/>
    <xf numFmtId="43" fontId="24" fillId="11" borderId="0" xfId="30" applyFont="1" applyFill="1"/>
    <xf numFmtId="164" fontId="26" fillId="0" borderId="14" xfId="0" applyFont="1" applyFill="1" applyBorder="1" applyAlignment="1">
      <alignment wrapText="1"/>
    </xf>
    <xf numFmtId="10" fontId="26" fillId="0" borderId="14" xfId="1" applyNumberFormat="1" applyFont="1" applyFill="1" applyBorder="1"/>
    <xf numFmtId="43" fontId="26" fillId="0" borderId="14" xfId="1" applyNumberFormat="1" applyFont="1" applyFill="1" applyBorder="1"/>
    <xf numFmtId="43" fontId="26" fillId="13" borderId="0" xfId="30" applyFont="1" applyFill="1" applyAlignment="1">
      <alignment wrapText="1"/>
    </xf>
    <xf numFmtId="43" fontId="25" fillId="13" borderId="11" xfId="30" applyFont="1" applyFill="1" applyBorder="1"/>
    <xf numFmtId="164" fontId="26" fillId="0" borderId="0" xfId="0" applyFont="1" applyFill="1" applyBorder="1"/>
    <xf numFmtId="43" fontId="25" fillId="13" borderId="0" xfId="30" applyFont="1" applyFill="1"/>
    <xf numFmtId="164" fontId="25" fillId="13" borderId="11" xfId="0" applyFont="1" applyFill="1" applyBorder="1"/>
    <xf numFmtId="164" fontId="31" fillId="12" borderId="12" xfId="0" applyFont="1" applyFill="1" applyBorder="1" applyAlignment="1" applyProtection="1">
      <alignment vertical="center" wrapText="1"/>
      <protection locked="0"/>
    </xf>
    <xf numFmtId="164" fontId="32" fillId="12" borderId="12" xfId="0" applyFont="1" applyFill="1" applyBorder="1" applyAlignment="1" applyProtection="1">
      <alignment vertical="center" wrapText="1"/>
      <protection locked="0"/>
    </xf>
    <xf numFmtId="164" fontId="33" fillId="12" borderId="18" xfId="0" applyFont="1" applyFill="1" applyBorder="1" applyAlignment="1" applyProtection="1">
      <alignment vertical="center" wrapText="1"/>
      <protection locked="0"/>
    </xf>
    <xf numFmtId="164" fontId="33" fillId="12" borderId="12" xfId="0" applyFont="1" applyFill="1" applyBorder="1" applyAlignment="1" applyProtection="1">
      <alignment vertical="center" wrapText="1"/>
      <protection locked="0"/>
    </xf>
    <xf numFmtId="166" fontId="26" fillId="11" borderId="0" xfId="30" applyNumberFormat="1" applyFont="1" applyFill="1" applyBorder="1" applyAlignment="1" applyProtection="1">
      <alignment vertical="center"/>
    </xf>
    <xf numFmtId="166" fontId="26" fillId="11" borderId="14" xfId="30" applyNumberFormat="1" applyFont="1" applyFill="1" applyBorder="1" applyAlignment="1" applyProtection="1">
      <alignment vertical="center"/>
    </xf>
    <xf numFmtId="164" fontId="27" fillId="0" borderId="0" xfId="0" applyFont="1" applyFill="1" applyAlignment="1"/>
    <xf numFmtId="43" fontId="26" fillId="0" borderId="0" xfId="30" applyFont="1" applyFill="1" applyBorder="1"/>
    <xf numFmtId="164" fontId="22" fillId="11" borderId="0" xfId="0" applyFont="1" applyFill="1"/>
    <xf numFmtId="164" fontId="24" fillId="0" borderId="16" xfId="0" applyFont="1" applyFill="1" applyBorder="1" applyAlignment="1">
      <alignment horizontal="center" vertical="center" wrapText="1"/>
    </xf>
    <xf numFmtId="10" fontId="34" fillId="15" borderId="0" xfId="1" applyNumberFormat="1" applyFont="1" applyFill="1" applyBorder="1"/>
    <xf numFmtId="166" fontId="26" fillId="0" borderId="0" xfId="1" applyNumberFormat="1" applyFont="1" applyFill="1"/>
    <xf numFmtId="166" fontId="26" fillId="18" borderId="0" xfId="30" applyNumberFormat="1" applyFont="1" applyFill="1" applyBorder="1"/>
    <xf numFmtId="43" fontId="26" fillId="11" borderId="0" xfId="1" applyNumberFormat="1" applyFont="1" applyFill="1"/>
    <xf numFmtId="43" fontId="26" fillId="11" borderId="0" xfId="30" applyNumberFormat="1" applyFont="1" applyFill="1"/>
    <xf numFmtId="43" fontId="26" fillId="0" borderId="0" xfId="1" applyNumberFormat="1" applyFont="1" applyFill="1"/>
    <xf numFmtId="43" fontId="24" fillId="11" borderId="0" xfId="30" applyNumberFormat="1" applyFont="1" applyFill="1"/>
    <xf numFmtId="43" fontId="26" fillId="0" borderId="0" xfId="30" applyNumberFormat="1" applyFont="1" applyFill="1"/>
    <xf numFmtId="166" fontId="36" fillId="11" borderId="0" xfId="30" applyNumberFormat="1" applyFont="1" applyFill="1" applyBorder="1" applyAlignment="1" applyProtection="1">
      <alignment vertical="center"/>
      <protection locked="0"/>
    </xf>
    <xf numFmtId="164" fontId="35" fillId="12" borderId="12" xfId="0" applyFont="1" applyFill="1" applyBorder="1" applyAlignment="1" applyProtection="1">
      <alignment vertical="center" wrapText="1"/>
      <protection locked="0"/>
    </xf>
    <xf numFmtId="166" fontId="35" fillId="12" borderId="0" xfId="30" applyNumberFormat="1" applyFont="1" applyFill="1" applyBorder="1" applyAlignment="1" applyProtection="1">
      <alignment vertical="center"/>
      <protection locked="0"/>
    </xf>
    <xf numFmtId="166" fontId="35" fillId="11" borderId="0" xfId="30" applyNumberFormat="1" applyFont="1" applyFill="1" applyBorder="1" applyAlignment="1" applyProtection="1">
      <alignment vertical="center"/>
      <protection locked="0"/>
    </xf>
    <xf numFmtId="166" fontId="38" fillId="12" borderId="13" xfId="30" applyNumberFormat="1" applyFont="1" applyFill="1" applyBorder="1" applyAlignment="1">
      <alignment vertical="center"/>
    </xf>
    <xf numFmtId="164" fontId="40" fillId="12" borderId="12" xfId="0" applyFont="1" applyFill="1" applyBorder="1" applyAlignment="1" applyProtection="1">
      <alignment vertical="center" wrapText="1"/>
      <protection locked="0"/>
    </xf>
    <xf numFmtId="166" fontId="40" fillId="12" borderId="0" xfId="30" applyNumberFormat="1" applyFont="1" applyFill="1" applyBorder="1" applyAlignment="1" applyProtection="1">
      <alignment vertical="center"/>
      <protection locked="0"/>
    </xf>
    <xf numFmtId="166" fontId="40" fillId="11" borderId="0" xfId="30" applyNumberFormat="1" applyFont="1" applyFill="1" applyBorder="1" applyAlignment="1" applyProtection="1">
      <alignment vertical="center"/>
      <protection locked="0"/>
    </xf>
    <xf numFmtId="166" fontId="41" fillId="12" borderId="13" xfId="30" applyNumberFormat="1" applyFont="1" applyFill="1" applyBorder="1" applyAlignment="1">
      <alignment vertical="center"/>
    </xf>
    <xf numFmtId="164" fontId="35" fillId="0" borderId="0" xfId="0" applyFont="1" applyBorder="1"/>
    <xf numFmtId="164" fontId="35" fillId="0" borderId="0" xfId="0" applyFont="1"/>
    <xf numFmtId="164" fontId="39" fillId="0" borderId="0" xfId="0" applyFont="1" applyBorder="1"/>
    <xf numFmtId="164" fontId="39" fillId="0" borderId="0" xfId="0" applyFont="1"/>
    <xf numFmtId="164" fontId="37" fillId="0" borderId="0" xfId="0" applyFont="1" applyFill="1"/>
    <xf numFmtId="164" fontId="24" fillId="17" borderId="0" xfId="0" applyFont="1" applyFill="1" applyBorder="1"/>
    <xf numFmtId="164" fontId="22" fillId="17" borderId="0" xfId="0" applyFont="1" applyFill="1" applyBorder="1"/>
    <xf numFmtId="164" fontId="24" fillId="17" borderId="11" xfId="0" applyFont="1" applyFill="1" applyBorder="1"/>
    <xf numFmtId="3" fontId="22" fillId="19" borderId="0" xfId="0" applyNumberFormat="1" applyFont="1" applyFill="1" applyBorder="1"/>
    <xf numFmtId="166" fontId="26" fillId="11" borderId="0" xfId="30" applyNumberFormat="1" applyFont="1" applyFill="1"/>
  </cellXfs>
  <cellStyles count="33">
    <cellStyle name="Ausgabe" xfId="11" builtinId="21" customBuiltin="1"/>
    <cellStyle name="Berechnung" xfId="12" builtinId="22" customBuiltin="1"/>
    <cellStyle name="Eingabe" xfId="10" builtinId="20" customBuiltin="1"/>
    <cellStyle name="Ergebnis" xfId="17" builtinId="25" customBuiltin="1"/>
    <cellStyle name="Erklärender Text" xfId="16" builtinId="53" customBuiltin="1"/>
    <cellStyle name="Gut" xfId="7" builtinId="26" customBuiltin="1"/>
    <cellStyle name="Komma" xfId="30" builtinId="3"/>
    <cellStyle name="Neutral" xfId="9" builtinId="28" customBuiltin="1"/>
    <cellStyle name="Notiz" xfId="15" builtinId="10" customBuiltin="1"/>
    <cellStyle name="Prozent" xfId="1" builtinId="5" customBuiltin="1"/>
    <cellStyle name="Schlecht" xfId="8" builtinId="27" customBuiltin="1"/>
    <cellStyle name="Smart Bold" xfId="18" xr:uid="{00000000-0005-0000-0000-00000B000000}"/>
    <cellStyle name="Smart Forecast" xfId="19" xr:uid="{00000000-0005-0000-0000-00000C000000}"/>
    <cellStyle name="Smart General" xfId="20" xr:uid="{00000000-0005-0000-0000-00000D000000}"/>
    <cellStyle name="Smart Highlight" xfId="21" xr:uid="{00000000-0005-0000-0000-00000E000000}"/>
    <cellStyle name="Smart Percent" xfId="22" xr:uid="{00000000-0005-0000-0000-00000F000000}"/>
    <cellStyle name="Smart Source" xfId="23" xr:uid="{00000000-0005-0000-0000-000010000000}"/>
    <cellStyle name="Smart Subtitle 1" xfId="24" xr:uid="{00000000-0005-0000-0000-000011000000}"/>
    <cellStyle name="Smart Subtitle 2" xfId="25" xr:uid="{00000000-0005-0000-0000-000012000000}"/>
    <cellStyle name="Smart Subtitle 3" xfId="29" xr:uid="{00000000-0005-0000-0000-000013000000}"/>
    <cellStyle name="Smart Subtotal" xfId="26" xr:uid="{00000000-0005-0000-0000-000014000000}"/>
    <cellStyle name="Smart Title" xfId="27" xr:uid="{00000000-0005-0000-0000-000015000000}"/>
    <cellStyle name="Smart Total" xfId="28" xr:uid="{00000000-0005-0000-0000-000016000000}"/>
    <cellStyle name="Standard" xfId="0" builtinId="0" customBuiltin="1"/>
    <cellStyle name="Standard 13" xfId="31" xr:uid="{00000000-0005-0000-0000-000018000000}"/>
    <cellStyle name="Standard 2" xfId="32" xr:uid="{00000000-0005-0000-0000-000019000000}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Zelle überprüfen" xfId="14" builtinId="23" customBuiltin="1"/>
  </cellStyles>
  <dxfs count="0"/>
  <tableStyles count="0" defaultTableStyle="TableStyleMedium9" defaultPivotStyle="PivotStyleLight16"/>
  <colors>
    <mruColors>
      <color rgb="FF41DF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ranet.swissolympic.ch/Stiftung%20Schweizerische%20Sporthilfe/mwst/2017/4.Q.2017/Umsatzabstimmung%204.Q.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Umsatzabstimmung 2017"/>
      <sheetName val="Umsatzabstimmung Detail"/>
      <sheetName val="Erfolgsrechung"/>
      <sheetName val="Kontenplan"/>
      <sheetName val="MWST-Verprobung"/>
      <sheetName val="Pivot MWST"/>
      <sheetName val="MWST-Abrechnu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Smart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mar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E40EA-EB91-42D9-8E13-031AACEE6C5D}">
  <sheetPr>
    <pageSetUpPr fitToPage="1"/>
  </sheetPr>
  <dimension ref="A1:K130"/>
  <sheetViews>
    <sheetView topLeftCell="A102" zoomScaleNormal="100" workbookViewId="0">
      <selection activeCell="B83" sqref="B83"/>
    </sheetView>
  </sheetViews>
  <sheetFormatPr baseColWidth="10" defaultColWidth="9.140625" defaultRowHeight="12.75" outlineLevelRow="1" x14ac:dyDescent="0.2"/>
  <cols>
    <col min="1" max="1" width="2" style="1" customWidth="1"/>
    <col min="2" max="2" width="100.7109375" style="1" customWidth="1"/>
    <col min="3" max="10" width="27.5703125" style="1" customWidth="1"/>
    <col min="11" max="11" width="5" style="1" customWidth="1"/>
    <col min="12" max="12" width="22.140625" style="1" bestFit="1" customWidth="1"/>
    <col min="13" max="16384" width="9.140625" style="1"/>
  </cols>
  <sheetData>
    <row r="1" spans="2:11" ht="23.25" x14ac:dyDescent="0.35">
      <c r="B1" s="76" t="s">
        <v>68</v>
      </c>
    </row>
    <row r="2" spans="2:11" x14ac:dyDescent="0.2">
      <c r="B2" s="99" t="s">
        <v>49</v>
      </c>
    </row>
    <row r="3" spans="2:11" x14ac:dyDescent="0.2">
      <c r="B3" s="1" t="s">
        <v>50</v>
      </c>
    </row>
    <row r="5" spans="2:11" x14ac:dyDescent="0.2">
      <c r="B5" s="3"/>
    </row>
    <row r="6" spans="2:11" s="77" customFormat="1" ht="18" x14ac:dyDescent="0.25">
      <c r="B6" s="2" t="s">
        <v>69</v>
      </c>
      <c r="C6" s="2"/>
      <c r="D6" s="2"/>
      <c r="E6" s="2"/>
      <c r="F6" s="2"/>
      <c r="G6" s="2"/>
      <c r="H6" s="2"/>
      <c r="I6" s="2"/>
      <c r="J6" s="2"/>
    </row>
    <row r="7" spans="2:11" ht="13.5" thickBot="1" x14ac:dyDescent="0.25">
      <c r="B7" s="3"/>
      <c r="C7" s="3"/>
      <c r="D7" s="3"/>
      <c r="E7" s="3"/>
      <c r="F7" s="3"/>
      <c r="G7" s="3"/>
      <c r="H7" s="3"/>
      <c r="I7" s="3"/>
      <c r="J7" s="3"/>
    </row>
    <row r="8" spans="2:11" ht="26.25" thickBot="1" x14ac:dyDescent="0.25">
      <c r="B8" s="8" t="s">
        <v>70</v>
      </c>
      <c r="C8" s="9" t="s">
        <v>4</v>
      </c>
      <c r="D8" s="9" t="s">
        <v>5</v>
      </c>
      <c r="E8" s="9" t="s">
        <v>6</v>
      </c>
      <c r="F8" s="9" t="s">
        <v>1</v>
      </c>
      <c r="G8" s="9" t="s">
        <v>0</v>
      </c>
      <c r="H8" s="100" t="s">
        <v>56</v>
      </c>
      <c r="I8" s="9" t="s">
        <v>2</v>
      </c>
      <c r="J8" s="10" t="s">
        <v>8</v>
      </c>
    </row>
    <row r="9" spans="2:11" x14ac:dyDescent="0.2">
      <c r="B9" s="11"/>
      <c r="C9" s="12"/>
      <c r="D9" s="12"/>
      <c r="E9" s="12"/>
      <c r="F9" s="12"/>
      <c r="G9" s="12"/>
      <c r="H9" s="12"/>
      <c r="I9" s="12"/>
      <c r="J9" s="13"/>
    </row>
    <row r="10" spans="2:11" x14ac:dyDescent="0.2">
      <c r="B10" s="14" t="s">
        <v>17</v>
      </c>
      <c r="C10" s="15"/>
      <c r="D10" s="15"/>
      <c r="E10" s="15"/>
      <c r="F10" s="15"/>
      <c r="G10" s="15"/>
      <c r="H10" s="15"/>
      <c r="I10" s="15"/>
      <c r="J10" s="16"/>
    </row>
    <row r="11" spans="2:11" x14ac:dyDescent="0.2">
      <c r="B11" s="17" t="s">
        <v>14</v>
      </c>
      <c r="C11" s="15"/>
      <c r="D11" s="15"/>
      <c r="E11" s="15"/>
      <c r="F11" s="15"/>
      <c r="G11" s="15"/>
      <c r="H11" s="15"/>
      <c r="I11" s="15"/>
      <c r="J11" s="16"/>
    </row>
    <row r="12" spans="2:11" x14ac:dyDescent="0.2">
      <c r="B12" s="18" t="s">
        <v>12</v>
      </c>
      <c r="C12" s="19"/>
      <c r="D12" s="19"/>
      <c r="E12" s="19"/>
      <c r="F12" s="19"/>
      <c r="G12" s="19"/>
      <c r="H12" s="19"/>
      <c r="I12" s="109">
        <v>175000</v>
      </c>
      <c r="J12" s="20">
        <f>SUM(C12:I12)</f>
        <v>175000</v>
      </c>
      <c r="K12" s="4"/>
    </row>
    <row r="13" spans="2:11" x14ac:dyDescent="0.2">
      <c r="B13" s="18" t="s">
        <v>13</v>
      </c>
      <c r="C13" s="21"/>
      <c r="D13" s="21"/>
      <c r="E13" s="21"/>
      <c r="F13" s="21"/>
      <c r="G13" s="21"/>
      <c r="H13" s="21"/>
      <c r="I13" s="95">
        <f>I12/5*95</f>
        <v>3325000</v>
      </c>
      <c r="J13" s="20">
        <f>SUM(C13:I13)</f>
        <v>3325000</v>
      </c>
      <c r="K13" s="4"/>
    </row>
    <row r="14" spans="2:11" ht="13.5" thickBot="1" x14ac:dyDescent="0.25">
      <c r="B14" s="22" t="s">
        <v>39</v>
      </c>
      <c r="C14" s="23"/>
      <c r="D14" s="23"/>
      <c r="E14" s="23"/>
      <c r="F14" s="23"/>
      <c r="G14" s="23"/>
      <c r="H14" s="23"/>
      <c r="I14" s="24">
        <f>SUM(I12:I13)</f>
        <v>3500000</v>
      </c>
      <c r="J14" s="25">
        <f>SUM(J12:J13)</f>
        <v>3500000</v>
      </c>
      <c r="K14" s="4"/>
    </row>
    <row r="15" spans="2:11" x14ac:dyDescent="0.2">
      <c r="B15" s="26"/>
      <c r="C15" s="21"/>
      <c r="D15" s="21"/>
      <c r="E15" s="21"/>
      <c r="F15" s="21"/>
      <c r="G15" s="21"/>
      <c r="H15" s="21"/>
      <c r="I15" s="27"/>
      <c r="J15" s="20"/>
      <c r="K15" s="4"/>
    </row>
    <row r="16" spans="2:11" x14ac:dyDescent="0.2">
      <c r="B16" s="17" t="s">
        <v>32</v>
      </c>
      <c r="C16" s="21"/>
      <c r="D16" s="21"/>
      <c r="E16" s="21"/>
      <c r="F16" s="21"/>
      <c r="G16" s="21"/>
      <c r="H16" s="21"/>
      <c r="I16" s="27"/>
      <c r="J16" s="20"/>
      <c r="K16" s="4"/>
    </row>
    <row r="17" spans="2:11" x14ac:dyDescent="0.2">
      <c r="B17" s="26" t="s">
        <v>33</v>
      </c>
      <c r="C17" s="21"/>
      <c r="D17" s="21"/>
      <c r="E17" s="21"/>
      <c r="F17" s="21"/>
      <c r="G17" s="21"/>
      <c r="H17" s="29">
        <v>2000000</v>
      </c>
      <c r="I17" s="19"/>
      <c r="J17" s="20">
        <f>SUM(C17:I17)</f>
        <v>2000000</v>
      </c>
      <c r="K17" s="4"/>
    </row>
    <row r="18" spans="2:11" x14ac:dyDescent="0.2">
      <c r="B18" s="26" t="s">
        <v>34</v>
      </c>
      <c r="C18" s="21"/>
      <c r="D18" s="21"/>
      <c r="E18" s="21"/>
      <c r="F18" s="21"/>
      <c r="G18" s="21"/>
      <c r="H18" s="78">
        <v>2500000</v>
      </c>
      <c r="I18" s="21"/>
      <c r="J18" s="20">
        <f>SUM(C18:I18)</f>
        <v>2500000</v>
      </c>
      <c r="K18" s="4"/>
    </row>
    <row r="19" spans="2:11" ht="13.5" thickBot="1" x14ac:dyDescent="0.25">
      <c r="B19" s="22" t="s">
        <v>40</v>
      </c>
      <c r="C19" s="23"/>
      <c r="D19" s="23"/>
      <c r="E19" s="23"/>
      <c r="F19" s="23"/>
      <c r="G19" s="23"/>
      <c r="H19" s="24">
        <f>SUM(H17:H18)</f>
        <v>4500000</v>
      </c>
      <c r="I19" s="24"/>
      <c r="J19" s="25">
        <f>SUM(J17:J18)</f>
        <v>4500000</v>
      </c>
      <c r="K19" s="4"/>
    </row>
    <row r="20" spans="2:11" x14ac:dyDescent="0.2">
      <c r="B20" s="26"/>
      <c r="C20" s="21"/>
      <c r="D20" s="21"/>
      <c r="E20" s="21"/>
      <c r="F20" s="21"/>
      <c r="G20" s="21"/>
      <c r="H20" s="21"/>
      <c r="I20" s="27"/>
      <c r="J20" s="20"/>
      <c r="K20" s="4"/>
    </row>
    <row r="21" spans="2:11" x14ac:dyDescent="0.2">
      <c r="B21" s="17" t="s">
        <v>16</v>
      </c>
      <c r="C21" s="21"/>
      <c r="D21" s="21"/>
      <c r="E21" s="21"/>
      <c r="F21" s="21"/>
      <c r="G21" s="21"/>
      <c r="H21" s="21"/>
      <c r="I21" s="27"/>
      <c r="J21" s="20"/>
      <c r="K21" s="4"/>
    </row>
    <row r="22" spans="2:11" x14ac:dyDescent="0.2">
      <c r="B22" s="26" t="s">
        <v>42</v>
      </c>
      <c r="C22" s="21"/>
      <c r="D22" s="21"/>
      <c r="E22" s="21"/>
      <c r="F22" s="21"/>
      <c r="G22" s="21"/>
      <c r="H22" s="21"/>
      <c r="I22" s="95">
        <v>5000</v>
      </c>
      <c r="J22" s="20">
        <f>SUM(C22:I22)</f>
        <v>5000</v>
      </c>
      <c r="K22" s="4"/>
    </row>
    <row r="23" spans="2:11" x14ac:dyDescent="0.2">
      <c r="B23" s="26" t="s">
        <v>41</v>
      </c>
      <c r="C23" s="21"/>
      <c r="D23" s="21"/>
      <c r="E23" s="21"/>
      <c r="F23" s="21"/>
      <c r="G23" s="21"/>
      <c r="H23" s="21"/>
      <c r="I23" s="95">
        <v>5000</v>
      </c>
      <c r="J23" s="20">
        <f>SUM(C23:I23)</f>
        <v>5000</v>
      </c>
      <c r="K23" s="4"/>
    </row>
    <row r="24" spans="2:11" x14ac:dyDescent="0.2">
      <c r="B24" s="26" t="s">
        <v>43</v>
      </c>
      <c r="C24" s="21"/>
      <c r="D24" s="21"/>
      <c r="E24" s="21"/>
      <c r="F24" s="21"/>
      <c r="G24" s="21"/>
      <c r="H24" s="21"/>
      <c r="I24" s="95">
        <v>60000</v>
      </c>
      <c r="J24" s="20">
        <f>SUM(C24:I24)</f>
        <v>60000</v>
      </c>
      <c r="K24" s="4"/>
    </row>
    <row r="25" spans="2:11" x14ac:dyDescent="0.2">
      <c r="B25" s="26" t="s">
        <v>44</v>
      </c>
      <c r="C25" s="21"/>
      <c r="D25" s="21"/>
      <c r="E25" s="21"/>
      <c r="F25" s="21"/>
      <c r="G25" s="21"/>
      <c r="H25" s="21"/>
      <c r="I25" s="95">
        <v>20000</v>
      </c>
      <c r="J25" s="20">
        <f>SUM(C25:I25)</f>
        <v>20000</v>
      </c>
      <c r="K25" s="4"/>
    </row>
    <row r="26" spans="2:11" ht="13.5" thickBot="1" x14ac:dyDescent="0.25">
      <c r="B26" s="22" t="s">
        <v>45</v>
      </c>
      <c r="C26" s="23"/>
      <c r="D26" s="23"/>
      <c r="E26" s="23"/>
      <c r="F26" s="23"/>
      <c r="G26" s="23"/>
      <c r="H26" s="23"/>
      <c r="I26" s="24">
        <f>SUM(I22:I25)</f>
        <v>90000</v>
      </c>
      <c r="J26" s="25">
        <f>SUM(C26:I26)</f>
        <v>90000</v>
      </c>
      <c r="K26" s="4"/>
    </row>
    <row r="27" spans="2:11" s="119" customFormat="1" ht="11.25" x14ac:dyDescent="0.2">
      <c r="B27" s="114" t="s">
        <v>12</v>
      </c>
      <c r="C27" s="115"/>
      <c r="D27" s="115"/>
      <c r="E27" s="115"/>
      <c r="F27" s="115"/>
      <c r="G27" s="115"/>
      <c r="H27" s="115"/>
      <c r="I27" s="116">
        <f>45000</f>
        <v>45000</v>
      </c>
      <c r="J27" s="117">
        <f t="shared" ref="J27:J41" si="0">SUM(C27:I27)</f>
        <v>45000</v>
      </c>
      <c r="K27" s="118"/>
    </row>
    <row r="28" spans="2:11" s="121" customFormat="1" ht="11.25" x14ac:dyDescent="0.2">
      <c r="B28" s="114" t="s">
        <v>35</v>
      </c>
      <c r="C28" s="115"/>
      <c r="D28" s="115"/>
      <c r="E28" s="115"/>
      <c r="F28" s="115"/>
      <c r="G28" s="115"/>
      <c r="H28" s="115"/>
      <c r="I28" s="116">
        <f>5000</f>
        <v>5000</v>
      </c>
      <c r="J28" s="117">
        <f t="shared" ref="J28:J29" si="1">SUM(C28:I28)</f>
        <v>5000</v>
      </c>
      <c r="K28" s="120"/>
    </row>
    <row r="29" spans="2:11" s="121" customFormat="1" ht="11.25" x14ac:dyDescent="0.2">
      <c r="B29" s="114" t="s">
        <v>13</v>
      </c>
      <c r="C29" s="115"/>
      <c r="D29" s="115"/>
      <c r="E29" s="115"/>
      <c r="F29" s="115"/>
      <c r="G29" s="115"/>
      <c r="H29" s="115"/>
      <c r="I29" s="116">
        <f>40000</f>
        <v>40000</v>
      </c>
      <c r="J29" s="117">
        <f t="shared" si="1"/>
        <v>40000</v>
      </c>
      <c r="K29" s="120"/>
    </row>
    <row r="30" spans="2:11" x14ac:dyDescent="0.2">
      <c r="B30" s="26"/>
      <c r="C30" s="21"/>
      <c r="D30" s="21"/>
      <c r="E30" s="21"/>
      <c r="F30" s="21"/>
      <c r="G30" s="21"/>
      <c r="H30" s="21"/>
      <c r="I30" s="27"/>
      <c r="J30" s="20"/>
      <c r="K30" s="4"/>
    </row>
    <row r="31" spans="2:11" x14ac:dyDescent="0.2">
      <c r="B31" s="28" t="s">
        <v>21</v>
      </c>
      <c r="C31" s="29"/>
      <c r="D31" s="29"/>
      <c r="E31" s="29"/>
      <c r="F31" s="29"/>
      <c r="G31" s="29"/>
      <c r="H31" s="29"/>
      <c r="I31" s="19"/>
      <c r="J31" s="20"/>
      <c r="K31" s="4"/>
    </row>
    <row r="32" spans="2:11" x14ac:dyDescent="0.2">
      <c r="B32" s="30" t="s">
        <v>7</v>
      </c>
      <c r="C32" s="29"/>
      <c r="D32" s="29"/>
      <c r="E32" s="29"/>
      <c r="F32" s="29">
        <v>50000</v>
      </c>
      <c r="G32" s="29"/>
      <c r="H32" s="29"/>
      <c r="I32" s="19"/>
      <c r="J32" s="20">
        <f t="shared" si="0"/>
        <v>50000</v>
      </c>
      <c r="K32" s="4"/>
    </row>
    <row r="33" spans="2:11" x14ac:dyDescent="0.2">
      <c r="B33" s="30" t="s">
        <v>9</v>
      </c>
      <c r="C33" s="29">
        <v>200000</v>
      </c>
      <c r="D33" s="29"/>
      <c r="E33" s="29"/>
      <c r="F33" s="29"/>
      <c r="G33" s="29"/>
      <c r="H33" s="29"/>
      <c r="I33" s="19"/>
      <c r="J33" s="20">
        <f t="shared" si="0"/>
        <v>200000</v>
      </c>
      <c r="K33" s="4"/>
    </row>
    <row r="34" spans="2:11" x14ac:dyDescent="0.2">
      <c r="B34" s="30" t="s">
        <v>10</v>
      </c>
      <c r="C34" s="29">
        <v>50000</v>
      </c>
      <c r="D34" s="29"/>
      <c r="E34" s="29"/>
      <c r="F34" s="29"/>
      <c r="G34" s="29"/>
      <c r="H34" s="29"/>
      <c r="I34" s="19"/>
      <c r="J34" s="20">
        <f t="shared" si="0"/>
        <v>50000</v>
      </c>
      <c r="K34" s="4"/>
    </row>
    <row r="35" spans="2:11" x14ac:dyDescent="0.2">
      <c r="B35" s="30" t="s">
        <v>18</v>
      </c>
      <c r="C35" s="29">
        <v>10000</v>
      </c>
      <c r="D35" s="29"/>
      <c r="E35" s="29"/>
      <c r="F35" s="29"/>
      <c r="G35" s="29"/>
      <c r="H35" s="29"/>
      <c r="I35" s="19"/>
      <c r="J35" s="20">
        <f t="shared" si="0"/>
        <v>10000</v>
      </c>
      <c r="K35" s="4"/>
    </row>
    <row r="36" spans="2:11" x14ac:dyDescent="0.2">
      <c r="B36" s="30" t="s">
        <v>15</v>
      </c>
      <c r="C36" s="29"/>
      <c r="D36" s="29"/>
      <c r="E36" s="29"/>
      <c r="F36" s="29"/>
      <c r="G36" s="29">
        <v>20000</v>
      </c>
      <c r="H36" s="29"/>
      <c r="I36" s="19"/>
      <c r="J36" s="20">
        <f t="shared" si="0"/>
        <v>20000</v>
      </c>
      <c r="K36" s="4"/>
    </row>
    <row r="37" spans="2:11" hidden="1" outlineLevel="1" x14ac:dyDescent="0.2">
      <c r="B37" s="30"/>
      <c r="C37" s="29"/>
      <c r="D37" s="29"/>
      <c r="E37" s="29"/>
      <c r="F37" s="29"/>
      <c r="G37" s="29"/>
      <c r="H37" s="29"/>
      <c r="I37" s="19"/>
      <c r="J37" s="20">
        <f t="shared" si="0"/>
        <v>0</v>
      </c>
      <c r="K37" s="4"/>
    </row>
    <row r="38" spans="2:11" hidden="1" outlineLevel="1" x14ac:dyDescent="0.2">
      <c r="B38" s="30"/>
      <c r="C38" s="29"/>
      <c r="D38" s="29"/>
      <c r="E38" s="29"/>
      <c r="F38" s="29"/>
      <c r="G38" s="29"/>
      <c r="H38" s="29"/>
      <c r="I38" s="19"/>
      <c r="J38" s="20">
        <f t="shared" si="0"/>
        <v>0</v>
      </c>
      <c r="K38" s="4"/>
    </row>
    <row r="39" spans="2:11" hidden="1" outlineLevel="1" x14ac:dyDescent="0.2">
      <c r="B39" s="30"/>
      <c r="C39" s="29"/>
      <c r="D39" s="29"/>
      <c r="E39" s="29"/>
      <c r="F39" s="29"/>
      <c r="G39" s="29"/>
      <c r="H39" s="29"/>
      <c r="I39" s="19"/>
      <c r="J39" s="20">
        <f t="shared" si="0"/>
        <v>0</v>
      </c>
      <c r="K39" s="4"/>
    </row>
    <row r="40" spans="2:11" hidden="1" outlineLevel="1" x14ac:dyDescent="0.2">
      <c r="B40" s="30"/>
      <c r="C40" s="29"/>
      <c r="D40" s="29"/>
      <c r="E40" s="29"/>
      <c r="F40" s="29"/>
      <c r="G40" s="29"/>
      <c r="H40" s="29"/>
      <c r="I40" s="19"/>
      <c r="J40" s="20">
        <f t="shared" si="0"/>
        <v>0</v>
      </c>
      <c r="K40" s="4"/>
    </row>
    <row r="41" spans="2:11" hidden="1" outlineLevel="1" x14ac:dyDescent="0.2">
      <c r="B41" s="30"/>
      <c r="C41" s="29"/>
      <c r="D41" s="29"/>
      <c r="E41" s="29"/>
      <c r="F41" s="29"/>
      <c r="G41" s="29"/>
      <c r="H41" s="29"/>
      <c r="I41" s="19"/>
      <c r="J41" s="20">
        <f t="shared" si="0"/>
        <v>0</v>
      </c>
      <c r="K41" s="4"/>
    </row>
    <row r="42" spans="2:11" hidden="1" outlineLevel="1" x14ac:dyDescent="0.2">
      <c r="B42" s="31"/>
      <c r="C42" s="32"/>
      <c r="D42" s="32"/>
      <c r="E42" s="32"/>
      <c r="F42" s="32"/>
      <c r="G42" s="32"/>
      <c r="H42" s="32"/>
      <c r="I42" s="19"/>
      <c r="J42" s="20">
        <f t="shared" ref="J42:J61" si="2">SUM(C42:I42)</f>
        <v>0</v>
      </c>
      <c r="K42" s="4"/>
    </row>
    <row r="43" spans="2:11" hidden="1" outlineLevel="1" x14ac:dyDescent="0.2">
      <c r="B43" s="31"/>
      <c r="C43" s="32"/>
      <c r="D43" s="32"/>
      <c r="E43" s="32"/>
      <c r="F43" s="32"/>
      <c r="G43" s="32"/>
      <c r="H43" s="32"/>
      <c r="I43" s="19"/>
      <c r="J43" s="20">
        <f t="shared" si="2"/>
        <v>0</v>
      </c>
      <c r="K43" s="4"/>
    </row>
    <row r="44" spans="2:11" hidden="1" outlineLevel="1" x14ac:dyDescent="0.2">
      <c r="B44" s="31"/>
      <c r="C44" s="32"/>
      <c r="D44" s="32"/>
      <c r="E44" s="32"/>
      <c r="F44" s="32"/>
      <c r="G44" s="32"/>
      <c r="H44" s="32"/>
      <c r="I44" s="19"/>
      <c r="J44" s="20">
        <f t="shared" si="2"/>
        <v>0</v>
      </c>
      <c r="K44" s="4"/>
    </row>
    <row r="45" spans="2:11" hidden="1" outlineLevel="1" x14ac:dyDescent="0.2">
      <c r="B45" s="31"/>
      <c r="C45" s="32"/>
      <c r="D45" s="32"/>
      <c r="E45" s="32"/>
      <c r="F45" s="32"/>
      <c r="G45" s="32"/>
      <c r="H45" s="32"/>
      <c r="I45" s="19"/>
      <c r="J45" s="20">
        <f t="shared" si="2"/>
        <v>0</v>
      </c>
      <c r="K45" s="4"/>
    </row>
    <row r="46" spans="2:11" hidden="1" outlineLevel="1" x14ac:dyDescent="0.2">
      <c r="B46" s="31"/>
      <c r="C46" s="32"/>
      <c r="D46" s="32"/>
      <c r="E46" s="32"/>
      <c r="F46" s="32"/>
      <c r="G46" s="32"/>
      <c r="H46" s="32"/>
      <c r="I46" s="19"/>
      <c r="J46" s="20">
        <f t="shared" si="2"/>
        <v>0</v>
      </c>
      <c r="K46" s="4"/>
    </row>
    <row r="47" spans="2:11" hidden="1" outlineLevel="1" x14ac:dyDescent="0.2">
      <c r="B47" s="31"/>
      <c r="C47" s="32"/>
      <c r="D47" s="32"/>
      <c r="E47" s="32"/>
      <c r="F47" s="32"/>
      <c r="G47" s="32"/>
      <c r="H47" s="32"/>
      <c r="I47" s="19"/>
      <c r="J47" s="20">
        <f t="shared" si="2"/>
        <v>0</v>
      </c>
      <c r="K47" s="4"/>
    </row>
    <row r="48" spans="2:11" hidden="1" outlineLevel="1" x14ac:dyDescent="0.2">
      <c r="B48" s="31"/>
      <c r="C48" s="32"/>
      <c r="D48" s="32"/>
      <c r="E48" s="32"/>
      <c r="F48" s="32"/>
      <c r="G48" s="32"/>
      <c r="H48" s="32"/>
      <c r="I48" s="19"/>
      <c r="J48" s="20">
        <f t="shared" si="2"/>
        <v>0</v>
      </c>
      <c r="K48" s="4"/>
    </row>
    <row r="49" spans="2:11" hidden="1" outlineLevel="1" x14ac:dyDescent="0.2">
      <c r="B49" s="31"/>
      <c r="C49" s="32"/>
      <c r="D49" s="32"/>
      <c r="E49" s="32"/>
      <c r="F49" s="32"/>
      <c r="G49" s="32"/>
      <c r="H49" s="32"/>
      <c r="I49" s="19"/>
      <c r="J49" s="20">
        <f t="shared" si="2"/>
        <v>0</v>
      </c>
      <c r="K49" s="4"/>
    </row>
    <row r="50" spans="2:11" hidden="1" outlineLevel="1" x14ac:dyDescent="0.2">
      <c r="B50" s="31"/>
      <c r="C50" s="32"/>
      <c r="D50" s="32"/>
      <c r="E50" s="32"/>
      <c r="F50" s="32"/>
      <c r="G50" s="32"/>
      <c r="H50" s="32"/>
      <c r="I50" s="19"/>
      <c r="J50" s="20">
        <f t="shared" si="2"/>
        <v>0</v>
      </c>
      <c r="K50" s="4"/>
    </row>
    <row r="51" spans="2:11" hidden="1" outlineLevel="1" x14ac:dyDescent="0.2">
      <c r="B51" s="31"/>
      <c r="C51" s="32"/>
      <c r="D51" s="32"/>
      <c r="E51" s="32"/>
      <c r="F51" s="32"/>
      <c r="G51" s="32"/>
      <c r="H51" s="32"/>
      <c r="I51" s="19"/>
      <c r="J51" s="20">
        <f t="shared" si="2"/>
        <v>0</v>
      </c>
      <c r="K51" s="4"/>
    </row>
    <row r="52" spans="2:11" hidden="1" outlineLevel="1" x14ac:dyDescent="0.2">
      <c r="B52" s="31"/>
      <c r="C52" s="32"/>
      <c r="D52" s="32"/>
      <c r="E52" s="32"/>
      <c r="F52" s="32"/>
      <c r="G52" s="32"/>
      <c r="H52" s="32"/>
      <c r="I52" s="19"/>
      <c r="J52" s="20">
        <f t="shared" si="2"/>
        <v>0</v>
      </c>
      <c r="K52" s="4"/>
    </row>
    <row r="53" spans="2:11" hidden="1" outlineLevel="1" x14ac:dyDescent="0.2">
      <c r="B53" s="31"/>
      <c r="C53" s="32"/>
      <c r="D53" s="32"/>
      <c r="E53" s="32"/>
      <c r="F53" s="32"/>
      <c r="G53" s="32"/>
      <c r="H53" s="32"/>
      <c r="I53" s="19"/>
      <c r="J53" s="20">
        <f t="shared" si="2"/>
        <v>0</v>
      </c>
      <c r="K53" s="4"/>
    </row>
    <row r="54" spans="2:11" hidden="1" outlineLevel="1" x14ac:dyDescent="0.2">
      <c r="B54" s="31"/>
      <c r="C54" s="32"/>
      <c r="D54" s="32"/>
      <c r="E54" s="32"/>
      <c r="F54" s="32"/>
      <c r="G54" s="32"/>
      <c r="H54" s="32"/>
      <c r="I54" s="19"/>
      <c r="J54" s="20">
        <f t="shared" si="2"/>
        <v>0</v>
      </c>
      <c r="K54" s="4"/>
    </row>
    <row r="55" spans="2:11" hidden="1" outlineLevel="1" x14ac:dyDescent="0.2">
      <c r="B55" s="31"/>
      <c r="C55" s="32"/>
      <c r="D55" s="32"/>
      <c r="E55" s="32"/>
      <c r="F55" s="32"/>
      <c r="G55" s="32"/>
      <c r="H55" s="32"/>
      <c r="I55" s="19"/>
      <c r="J55" s="20">
        <f t="shared" si="2"/>
        <v>0</v>
      </c>
      <c r="K55" s="4"/>
    </row>
    <row r="56" spans="2:11" hidden="1" outlineLevel="1" x14ac:dyDescent="0.2">
      <c r="B56" s="31"/>
      <c r="C56" s="32"/>
      <c r="D56" s="32"/>
      <c r="E56" s="32"/>
      <c r="F56" s="32"/>
      <c r="G56" s="32"/>
      <c r="H56" s="32"/>
      <c r="I56" s="19"/>
      <c r="J56" s="20">
        <f t="shared" si="2"/>
        <v>0</v>
      </c>
      <c r="K56" s="4"/>
    </row>
    <row r="57" spans="2:11" hidden="1" outlineLevel="1" x14ac:dyDescent="0.2">
      <c r="B57" s="31"/>
      <c r="C57" s="32"/>
      <c r="D57" s="32"/>
      <c r="E57" s="32"/>
      <c r="F57" s="32"/>
      <c r="G57" s="32"/>
      <c r="H57" s="32"/>
      <c r="I57" s="19"/>
      <c r="J57" s="20">
        <f t="shared" si="2"/>
        <v>0</v>
      </c>
      <c r="K57" s="4"/>
    </row>
    <row r="58" spans="2:11" hidden="1" outlineLevel="1" x14ac:dyDescent="0.2">
      <c r="B58" s="31"/>
      <c r="C58" s="32"/>
      <c r="D58" s="32"/>
      <c r="E58" s="32"/>
      <c r="F58" s="32"/>
      <c r="G58" s="32"/>
      <c r="H58" s="32"/>
      <c r="I58" s="19"/>
      <c r="J58" s="20">
        <f t="shared" si="2"/>
        <v>0</v>
      </c>
      <c r="K58" s="4"/>
    </row>
    <row r="59" spans="2:11" hidden="1" outlineLevel="1" x14ac:dyDescent="0.2">
      <c r="B59" s="31"/>
      <c r="C59" s="32"/>
      <c r="D59" s="32"/>
      <c r="E59" s="32"/>
      <c r="F59" s="32"/>
      <c r="G59" s="32"/>
      <c r="H59" s="32"/>
      <c r="I59" s="19"/>
      <c r="J59" s="20">
        <f t="shared" si="2"/>
        <v>0</v>
      </c>
      <c r="K59" s="4"/>
    </row>
    <row r="60" spans="2:11" hidden="1" outlineLevel="1" x14ac:dyDescent="0.2">
      <c r="B60" s="31"/>
      <c r="C60" s="32"/>
      <c r="D60" s="32"/>
      <c r="E60" s="32"/>
      <c r="F60" s="32"/>
      <c r="G60" s="32"/>
      <c r="H60" s="32"/>
      <c r="I60" s="19"/>
      <c r="J60" s="20">
        <f t="shared" si="2"/>
        <v>0</v>
      </c>
      <c r="K60" s="4"/>
    </row>
    <row r="61" spans="2:11" hidden="1" outlineLevel="1" x14ac:dyDescent="0.2">
      <c r="B61" s="31"/>
      <c r="C61" s="32"/>
      <c r="D61" s="32"/>
      <c r="E61" s="32"/>
      <c r="F61" s="32"/>
      <c r="G61" s="32"/>
      <c r="H61" s="32"/>
      <c r="I61" s="19"/>
      <c r="J61" s="20">
        <f t="shared" si="2"/>
        <v>0</v>
      </c>
      <c r="K61" s="4"/>
    </row>
    <row r="62" spans="2:11" ht="13.5" collapsed="1" thickBot="1" x14ac:dyDescent="0.25">
      <c r="B62" s="22" t="s">
        <v>20</v>
      </c>
      <c r="C62" s="24">
        <f>SUM(C32:C61)</f>
        <v>260000</v>
      </c>
      <c r="D62" s="24">
        <f t="shared" ref="D62:I62" si="3">SUM(D32:D61)</f>
        <v>0</v>
      </c>
      <c r="E62" s="24">
        <f t="shared" si="3"/>
        <v>0</v>
      </c>
      <c r="F62" s="24">
        <f t="shared" si="3"/>
        <v>50000</v>
      </c>
      <c r="G62" s="24">
        <f t="shared" si="3"/>
        <v>20000</v>
      </c>
      <c r="H62" s="24">
        <f t="shared" si="3"/>
        <v>0</v>
      </c>
      <c r="I62" s="24">
        <f t="shared" si="3"/>
        <v>0</v>
      </c>
      <c r="J62" s="25">
        <f>SUM(J32:J61)</f>
        <v>330000</v>
      </c>
      <c r="K62" s="4"/>
    </row>
    <row r="63" spans="2:11" s="3" customFormat="1" x14ac:dyDescent="0.2">
      <c r="B63" s="33"/>
      <c r="C63" s="34"/>
      <c r="D63" s="34"/>
      <c r="E63" s="34"/>
      <c r="F63" s="34"/>
      <c r="G63" s="34"/>
      <c r="H63" s="34"/>
      <c r="I63" s="35"/>
      <c r="J63" s="36"/>
      <c r="K63" s="5"/>
    </row>
    <row r="64" spans="2:11" ht="13.5" thickBot="1" x14ac:dyDescent="0.25">
      <c r="B64" s="37" t="s">
        <v>65</v>
      </c>
      <c r="C64" s="38">
        <f t="shared" ref="C64:J64" si="4">C62+C26+C14+C19</f>
        <v>260000</v>
      </c>
      <c r="D64" s="38">
        <f t="shared" si="4"/>
        <v>0</v>
      </c>
      <c r="E64" s="38">
        <f t="shared" si="4"/>
        <v>0</v>
      </c>
      <c r="F64" s="38">
        <f t="shared" si="4"/>
        <v>50000</v>
      </c>
      <c r="G64" s="38">
        <f t="shared" si="4"/>
        <v>20000</v>
      </c>
      <c r="H64" s="38">
        <f t="shared" si="4"/>
        <v>4500000</v>
      </c>
      <c r="I64" s="38">
        <f t="shared" si="4"/>
        <v>3590000</v>
      </c>
      <c r="J64" s="39">
        <f t="shared" si="4"/>
        <v>8420000</v>
      </c>
    </row>
    <row r="65" spans="2:10" x14ac:dyDescent="0.2">
      <c r="B65" s="40" t="s">
        <v>3</v>
      </c>
      <c r="C65" s="41">
        <f>+C64/J64</f>
        <v>3.0878859857482184E-2</v>
      </c>
      <c r="D65" s="41">
        <f>+D64/J64</f>
        <v>0</v>
      </c>
      <c r="E65" s="41">
        <f>+E64/J64</f>
        <v>0</v>
      </c>
      <c r="F65" s="41">
        <f>+F64/J64</f>
        <v>5.9382422802850355E-3</v>
      </c>
      <c r="G65" s="41">
        <f>+G64/J64</f>
        <v>2.3752969121140144E-3</v>
      </c>
      <c r="H65" s="101">
        <f>+H64/J64</f>
        <v>0.53444180522565321</v>
      </c>
      <c r="I65" s="41">
        <f>+I64/J64</f>
        <v>0.42636579572446553</v>
      </c>
      <c r="J65" s="42">
        <f>SUM(C65:I65)</f>
        <v>1</v>
      </c>
    </row>
    <row r="66" spans="2:10" s="3" customFormat="1" x14ac:dyDescent="0.2">
      <c r="B66" s="43"/>
      <c r="C66" s="44"/>
      <c r="D66" s="44"/>
      <c r="E66" s="44"/>
      <c r="F66" s="44"/>
      <c r="G66" s="44"/>
      <c r="H66" s="44"/>
      <c r="I66" s="44"/>
      <c r="J66" s="45"/>
    </row>
    <row r="67" spans="2:10" x14ac:dyDescent="0.2">
      <c r="B67" s="40" t="s">
        <v>55</v>
      </c>
      <c r="C67" s="46">
        <v>0</v>
      </c>
      <c r="D67" s="46">
        <v>0</v>
      </c>
      <c r="E67" s="46">
        <v>0</v>
      </c>
      <c r="F67" s="46"/>
      <c r="G67" s="46">
        <v>0</v>
      </c>
      <c r="H67" s="46"/>
      <c r="I67" s="103">
        <f>-I13-I28-I29</f>
        <v>-3370000</v>
      </c>
      <c r="J67" s="48">
        <f>SUM(C67:I67)</f>
        <v>-3370000</v>
      </c>
    </row>
    <row r="68" spans="2:10" x14ac:dyDescent="0.2">
      <c r="B68" s="40" t="s">
        <v>58</v>
      </c>
      <c r="C68" s="46"/>
      <c r="D68" s="46"/>
      <c r="E68" s="46"/>
      <c r="F68" s="46"/>
      <c r="G68" s="46"/>
      <c r="H68" s="46">
        <f>-H64</f>
        <v>-4500000</v>
      </c>
      <c r="I68" s="47"/>
      <c r="J68" s="48">
        <f>SUM(C68:I68)</f>
        <v>-4500000</v>
      </c>
    </row>
    <row r="69" spans="2:10" ht="26.25" thickBot="1" x14ac:dyDescent="0.25">
      <c r="B69" s="49" t="s">
        <v>46</v>
      </c>
      <c r="C69" s="38">
        <f>C64+C67+C68</f>
        <v>260000</v>
      </c>
      <c r="D69" s="38">
        <f t="shared" ref="D69:J69" si="5">D64+D67+D68</f>
        <v>0</v>
      </c>
      <c r="E69" s="38">
        <f t="shared" si="5"/>
        <v>0</v>
      </c>
      <c r="F69" s="38">
        <f t="shared" si="5"/>
        <v>50000</v>
      </c>
      <c r="G69" s="38">
        <f t="shared" si="5"/>
        <v>20000</v>
      </c>
      <c r="H69" s="38">
        <f t="shared" si="5"/>
        <v>0</v>
      </c>
      <c r="I69" s="38">
        <f t="shared" si="5"/>
        <v>220000</v>
      </c>
      <c r="J69" s="39">
        <f t="shared" si="5"/>
        <v>550000</v>
      </c>
    </row>
    <row r="70" spans="2:10" x14ac:dyDescent="0.2">
      <c r="B70" s="40" t="s">
        <v>3</v>
      </c>
      <c r="C70" s="41">
        <f>+C69/J69</f>
        <v>0.47272727272727272</v>
      </c>
      <c r="D70" s="41">
        <f>+D69/J69</f>
        <v>0</v>
      </c>
      <c r="E70" s="41">
        <f>+E69/J69</f>
        <v>0</v>
      </c>
      <c r="F70" s="41">
        <f>+F69/J69</f>
        <v>9.0909090909090912E-2</v>
      </c>
      <c r="G70" s="41">
        <f>+G69/J69</f>
        <v>3.6363636363636362E-2</v>
      </c>
      <c r="H70" s="41">
        <f>+H69/J69</f>
        <v>0</v>
      </c>
      <c r="I70" s="41">
        <f>+I69/J69</f>
        <v>0.4</v>
      </c>
      <c r="J70" s="42">
        <f>SUM(C70:I70)</f>
        <v>1</v>
      </c>
    </row>
    <row r="71" spans="2:10" s="3" customFormat="1" x14ac:dyDescent="0.2">
      <c r="B71" s="43"/>
      <c r="C71" s="44"/>
      <c r="D71" s="44"/>
      <c r="E71" s="44"/>
      <c r="F71" s="44"/>
      <c r="G71" s="44"/>
      <c r="H71" s="44"/>
      <c r="I71" s="44"/>
      <c r="J71" s="45"/>
    </row>
    <row r="72" spans="2:10" ht="13.5" thickBot="1" x14ac:dyDescent="0.25">
      <c r="B72" s="49" t="s">
        <v>23</v>
      </c>
      <c r="C72" s="50">
        <f>C64</f>
        <v>260000</v>
      </c>
      <c r="D72" s="50">
        <f t="shared" ref="D72:F72" si="6">D64</f>
        <v>0</v>
      </c>
      <c r="E72" s="50">
        <f t="shared" si="6"/>
        <v>0</v>
      </c>
      <c r="F72" s="50">
        <f t="shared" si="6"/>
        <v>50000</v>
      </c>
      <c r="G72" s="50"/>
      <c r="H72" s="50"/>
      <c r="I72" s="51"/>
      <c r="J72" s="52">
        <f>SUM(C72:I72)</f>
        <v>310000</v>
      </c>
    </row>
    <row r="73" spans="2:10" x14ac:dyDescent="0.2">
      <c r="B73" s="40" t="s">
        <v>3</v>
      </c>
      <c r="C73" s="41">
        <f>+C72/J72</f>
        <v>0.83870967741935487</v>
      </c>
      <c r="D73" s="41">
        <f>+D72/J72</f>
        <v>0</v>
      </c>
      <c r="E73" s="41">
        <f>+E72/J72</f>
        <v>0</v>
      </c>
      <c r="F73" s="41">
        <f>+F72/J72</f>
        <v>0.16129032258064516</v>
      </c>
      <c r="G73" s="41">
        <f>+G72/J72</f>
        <v>0</v>
      </c>
      <c r="H73" s="41"/>
      <c r="I73" s="41">
        <f>+I72/J72</f>
        <v>0</v>
      </c>
      <c r="J73" s="42">
        <f>SUM(C73:I73)</f>
        <v>1</v>
      </c>
    </row>
    <row r="74" spans="2:10" ht="13.5" thickBot="1" x14ac:dyDescent="0.25">
      <c r="B74" s="53"/>
      <c r="C74" s="54"/>
      <c r="D74" s="54"/>
      <c r="E74" s="54"/>
      <c r="F74" s="54"/>
      <c r="G74" s="54"/>
      <c r="H74" s="54"/>
      <c r="I74" s="54"/>
      <c r="J74" s="55"/>
    </row>
    <row r="75" spans="2:10" x14ac:dyDescent="0.2">
      <c r="B75" s="56"/>
      <c r="C75" s="57"/>
      <c r="D75" s="57"/>
      <c r="E75" s="57"/>
      <c r="F75" s="57"/>
      <c r="G75" s="57"/>
      <c r="H75" s="57"/>
      <c r="I75" s="57"/>
      <c r="J75" s="58"/>
    </row>
    <row r="76" spans="2:10" x14ac:dyDescent="0.2">
      <c r="B76" s="56"/>
      <c r="C76" s="57"/>
      <c r="D76" s="57"/>
      <c r="E76" s="57"/>
      <c r="F76" s="57"/>
      <c r="G76" s="57"/>
      <c r="H76" s="57"/>
      <c r="I76" s="57"/>
      <c r="J76" s="58"/>
    </row>
    <row r="77" spans="2:10" s="77" customFormat="1" ht="18" x14ac:dyDescent="0.25">
      <c r="B77" s="2" t="s">
        <v>71</v>
      </c>
      <c r="C77" s="2"/>
      <c r="D77" s="2"/>
      <c r="E77" s="2"/>
      <c r="F77" s="2"/>
      <c r="G77" s="2"/>
      <c r="H77" s="2"/>
      <c r="I77" s="2"/>
      <c r="J77" s="2"/>
    </row>
    <row r="78" spans="2:10" x14ac:dyDescent="0.2">
      <c r="B78" s="56"/>
      <c r="C78" s="57"/>
      <c r="D78" s="57"/>
      <c r="E78" s="57"/>
      <c r="F78" s="57"/>
      <c r="G78" s="57"/>
      <c r="H78" s="57"/>
      <c r="I78" s="57"/>
      <c r="J78" s="58"/>
    </row>
    <row r="79" spans="2:10" x14ac:dyDescent="0.2">
      <c r="B79" s="56" t="s">
        <v>38</v>
      </c>
      <c r="C79" s="57"/>
      <c r="D79" s="104">
        <v>5050000</v>
      </c>
      <c r="E79" s="102"/>
      <c r="F79" s="57"/>
      <c r="G79" s="57"/>
      <c r="H79" s="57"/>
      <c r="I79" s="57"/>
      <c r="J79" s="58"/>
    </row>
    <row r="80" spans="2:10" x14ac:dyDescent="0.2">
      <c r="B80" s="56" t="s">
        <v>47</v>
      </c>
      <c r="C80" s="57"/>
      <c r="D80" s="105">
        <v>2517662.3376623373</v>
      </c>
      <c r="E80" s="57"/>
      <c r="F80" s="57"/>
      <c r="G80" s="57"/>
      <c r="H80" s="57"/>
      <c r="I80" s="57"/>
      <c r="J80" s="58"/>
    </row>
    <row r="81" spans="2:10" x14ac:dyDescent="0.2">
      <c r="B81" s="56"/>
      <c r="C81" s="57"/>
      <c r="D81" s="57"/>
      <c r="E81" s="57"/>
      <c r="F81" s="57"/>
      <c r="G81" s="57"/>
      <c r="H81" s="57"/>
      <c r="I81" s="57"/>
      <c r="J81" s="58"/>
    </row>
    <row r="82" spans="2:10" x14ac:dyDescent="0.2">
      <c r="B82" s="80" t="s">
        <v>72</v>
      </c>
      <c r="C82" s="81"/>
      <c r="D82" s="82">
        <v>180000</v>
      </c>
      <c r="E82" s="71"/>
      <c r="F82" s="71"/>
      <c r="G82" s="71"/>
      <c r="H82" s="71"/>
      <c r="I82" s="57"/>
      <c r="J82" s="58"/>
    </row>
    <row r="83" spans="2:10" ht="6" customHeight="1" x14ac:dyDescent="0.2">
      <c r="B83" s="56"/>
      <c r="C83" s="57"/>
      <c r="D83" s="71"/>
      <c r="E83" s="57"/>
      <c r="F83" s="57"/>
      <c r="G83" s="57"/>
      <c r="H83" s="57"/>
      <c r="I83" s="57"/>
      <c r="J83" s="58"/>
    </row>
    <row r="84" spans="2:10" x14ac:dyDescent="0.2">
      <c r="B84" s="56" t="s">
        <v>24</v>
      </c>
      <c r="C84" s="57"/>
      <c r="D84" s="79">
        <v>30000</v>
      </c>
      <c r="E84" s="57"/>
      <c r="F84" s="57"/>
      <c r="G84" s="57"/>
      <c r="H84" s="57"/>
      <c r="I84" s="57"/>
      <c r="J84" s="58"/>
    </row>
    <row r="85" spans="2:10" ht="6" customHeight="1" x14ac:dyDescent="0.2">
      <c r="B85" s="56"/>
      <c r="C85" s="57"/>
      <c r="D85" s="71"/>
      <c r="E85" s="57"/>
      <c r="F85" s="57"/>
      <c r="G85" s="57"/>
      <c r="H85" s="57"/>
      <c r="I85" s="57"/>
      <c r="J85" s="58"/>
    </row>
    <row r="86" spans="2:10" ht="25.5" x14ac:dyDescent="0.2">
      <c r="B86" s="56" t="s">
        <v>51</v>
      </c>
      <c r="C86" s="57"/>
      <c r="D86" s="79">
        <v>30000</v>
      </c>
      <c r="E86" s="57"/>
      <c r="F86" s="57"/>
      <c r="G86" s="57"/>
      <c r="H86" s="57"/>
      <c r="I86" s="57"/>
      <c r="J86" s="58"/>
    </row>
    <row r="87" spans="2:10" ht="6" customHeight="1" x14ac:dyDescent="0.2">
      <c r="B87" s="56"/>
      <c r="C87" s="57"/>
      <c r="D87" s="71"/>
      <c r="E87" s="57"/>
      <c r="F87" s="57"/>
      <c r="G87" s="57"/>
      <c r="H87" s="57"/>
      <c r="I87" s="57"/>
      <c r="J87" s="58"/>
    </row>
    <row r="88" spans="2:10" x14ac:dyDescent="0.2">
      <c r="B88" s="56" t="s">
        <v>25</v>
      </c>
      <c r="C88" s="57"/>
      <c r="D88" s="79">
        <v>120000</v>
      </c>
      <c r="E88" s="57"/>
      <c r="F88" s="57"/>
      <c r="G88" s="57"/>
      <c r="H88" s="57"/>
      <c r="I88" s="57"/>
      <c r="J88" s="58"/>
    </row>
    <row r="89" spans="2:10" ht="6" customHeight="1" x14ac:dyDescent="0.2">
      <c r="B89" s="56"/>
      <c r="C89" s="57"/>
      <c r="D89" s="71"/>
      <c r="E89" s="57"/>
      <c r="F89" s="57"/>
      <c r="G89" s="57"/>
      <c r="H89" s="57"/>
      <c r="I89" s="57"/>
      <c r="J89" s="58"/>
    </row>
    <row r="90" spans="2:10" ht="13.5" thickBot="1" x14ac:dyDescent="0.25">
      <c r="B90" s="83" t="s">
        <v>36</v>
      </c>
      <c r="C90" s="84"/>
      <c r="D90" s="85">
        <f>D82-D84-D86-D88</f>
        <v>0</v>
      </c>
      <c r="E90" s="57"/>
      <c r="F90" s="57"/>
      <c r="G90" s="57"/>
      <c r="H90" s="57"/>
      <c r="I90" s="57"/>
      <c r="J90" s="58"/>
    </row>
    <row r="91" spans="2:10" x14ac:dyDescent="0.2">
      <c r="B91" s="56"/>
      <c r="C91" s="57"/>
      <c r="D91" s="57"/>
      <c r="E91" s="57"/>
      <c r="F91" s="57"/>
      <c r="G91" s="57"/>
      <c r="H91" s="57"/>
      <c r="I91" s="57"/>
      <c r="J91" s="58"/>
    </row>
    <row r="92" spans="2:10" x14ac:dyDescent="0.2">
      <c r="B92" s="56"/>
      <c r="C92" s="57"/>
      <c r="D92" s="57"/>
      <c r="E92" s="57"/>
      <c r="F92" s="57"/>
      <c r="G92" s="57"/>
      <c r="H92" s="57"/>
      <c r="I92" s="57"/>
      <c r="J92" s="58"/>
    </row>
    <row r="93" spans="2:10" x14ac:dyDescent="0.2">
      <c r="B93" s="56"/>
      <c r="C93" s="57"/>
      <c r="D93" s="57"/>
      <c r="E93" s="57"/>
      <c r="F93" s="57"/>
      <c r="G93" s="57"/>
      <c r="H93" s="57"/>
      <c r="I93" s="57"/>
      <c r="J93" s="58"/>
    </row>
    <row r="94" spans="2:10" x14ac:dyDescent="0.2">
      <c r="B94" s="56"/>
      <c r="C94" s="57"/>
      <c r="D94" s="57"/>
      <c r="E94" s="57"/>
      <c r="F94" s="57"/>
      <c r="G94" s="57"/>
      <c r="H94" s="57"/>
      <c r="I94" s="57"/>
      <c r="J94" s="58"/>
    </row>
    <row r="95" spans="2:10" x14ac:dyDescent="0.2">
      <c r="B95" s="97" t="s">
        <v>67</v>
      </c>
      <c r="C95" s="57"/>
      <c r="D95" s="57"/>
      <c r="E95" s="57"/>
      <c r="F95" s="57"/>
      <c r="G95" s="57"/>
      <c r="H95" s="57"/>
      <c r="I95" s="57"/>
      <c r="J95" s="58"/>
    </row>
    <row r="96" spans="2:10" x14ac:dyDescent="0.2">
      <c r="B96" s="60"/>
      <c r="C96" s="57"/>
      <c r="D96" s="57"/>
      <c r="E96" s="57"/>
      <c r="F96" s="57"/>
      <c r="G96" s="57"/>
      <c r="H96" s="57"/>
      <c r="I96" s="57"/>
      <c r="J96" s="58"/>
    </row>
    <row r="97" spans="2:10" x14ac:dyDescent="0.2">
      <c r="B97" s="61" t="s">
        <v>66</v>
      </c>
      <c r="C97" s="62"/>
      <c r="D97" s="62"/>
      <c r="E97" s="62"/>
      <c r="F97" s="62"/>
      <c r="G97" s="62"/>
      <c r="H97" s="62"/>
      <c r="I97" s="57"/>
      <c r="J97" s="58"/>
    </row>
    <row r="98" spans="2:10" ht="6" customHeight="1" x14ac:dyDescent="0.2">
      <c r="B98" s="56"/>
      <c r="C98" s="57"/>
      <c r="D98" s="71"/>
      <c r="E98" s="57"/>
      <c r="F98" s="57"/>
      <c r="G98" s="57"/>
      <c r="H98" s="57"/>
      <c r="I98" s="57"/>
      <c r="J98" s="58"/>
    </row>
    <row r="99" spans="2:10" ht="25.5" x14ac:dyDescent="0.2">
      <c r="B99" s="86" t="s">
        <v>26</v>
      </c>
      <c r="C99" s="62"/>
      <c r="D99" s="62"/>
      <c r="E99" s="62"/>
      <c r="F99" s="62"/>
      <c r="G99" s="62"/>
      <c r="H99" s="62"/>
      <c r="I99" s="57"/>
      <c r="J99" s="58"/>
    </row>
    <row r="100" spans="2:10" ht="6" customHeight="1" x14ac:dyDescent="0.2">
      <c r="B100" s="56"/>
      <c r="C100" s="57"/>
      <c r="D100" s="71"/>
      <c r="E100" s="57"/>
      <c r="F100" s="57"/>
      <c r="G100" s="57"/>
      <c r="H100" s="57"/>
      <c r="I100" s="57"/>
      <c r="J100" s="58"/>
    </row>
    <row r="101" spans="2:10" x14ac:dyDescent="0.2">
      <c r="B101" s="64" t="s">
        <v>52</v>
      </c>
      <c r="C101" s="63"/>
      <c r="D101" s="63">
        <f>D88</f>
        <v>120000</v>
      </c>
      <c r="E101" s="63"/>
      <c r="F101" s="6"/>
      <c r="G101" s="62"/>
      <c r="H101" s="62"/>
      <c r="I101" s="57"/>
      <c r="J101" s="58"/>
    </row>
    <row r="102" spans="2:10" x14ac:dyDescent="0.2">
      <c r="B102" s="64" t="s">
        <v>37</v>
      </c>
      <c r="C102" s="63"/>
      <c r="D102" s="65">
        <f>I70</f>
        <v>0.4</v>
      </c>
      <c r="E102" s="63"/>
      <c r="F102" s="63"/>
      <c r="G102" s="62"/>
      <c r="H102" s="62"/>
      <c r="I102" s="57"/>
      <c r="J102" s="58"/>
    </row>
    <row r="103" spans="2:10" x14ac:dyDescent="0.2">
      <c r="B103" s="64" t="s">
        <v>27</v>
      </c>
      <c r="C103" s="63"/>
      <c r="D103" s="66">
        <f>-D101*D102</f>
        <v>-48000</v>
      </c>
      <c r="E103" s="63"/>
      <c r="F103" s="63"/>
      <c r="G103" s="62"/>
      <c r="H103" s="62"/>
      <c r="I103" s="57"/>
      <c r="J103" s="58"/>
    </row>
    <row r="104" spans="2:10" ht="13.5" thickBot="1" x14ac:dyDescent="0.25">
      <c r="B104" s="67" t="s">
        <v>53</v>
      </c>
      <c r="C104" s="68"/>
      <c r="D104" s="87">
        <f>D101+D103</f>
        <v>72000</v>
      </c>
      <c r="E104" s="63"/>
      <c r="F104" s="63"/>
      <c r="G104" s="62"/>
      <c r="H104" s="62"/>
      <c r="I104" s="57"/>
      <c r="J104" s="58"/>
    </row>
    <row r="105" spans="2:10" s="3" customFormat="1" ht="13.5" thickTop="1" x14ac:dyDescent="0.2">
      <c r="B105" s="88"/>
      <c r="C105" s="98"/>
      <c r="D105" s="98"/>
      <c r="E105" s="71"/>
      <c r="F105" s="71"/>
      <c r="G105" s="57"/>
      <c r="H105" s="57"/>
      <c r="I105" s="57"/>
      <c r="J105" s="58"/>
    </row>
    <row r="106" spans="2:10" x14ac:dyDescent="0.2">
      <c r="B106" s="89" t="s">
        <v>48</v>
      </c>
      <c r="C106" s="63"/>
      <c r="D106" s="63"/>
      <c r="E106" s="63"/>
      <c r="F106" s="63"/>
      <c r="G106" s="62"/>
      <c r="H106" s="62"/>
      <c r="I106" s="57"/>
      <c r="J106" s="58"/>
    </row>
    <row r="107" spans="2:10" ht="6" customHeight="1" x14ac:dyDescent="0.2">
      <c r="B107" s="56"/>
      <c r="C107" s="57"/>
      <c r="D107" s="71"/>
      <c r="E107" s="57"/>
      <c r="F107" s="57"/>
      <c r="G107" s="57"/>
      <c r="H107" s="57"/>
      <c r="I107" s="57"/>
      <c r="J107" s="58"/>
    </row>
    <row r="108" spans="2:10" x14ac:dyDescent="0.2">
      <c r="B108" s="86" t="s">
        <v>28</v>
      </c>
      <c r="C108" s="62"/>
      <c r="D108" s="62"/>
      <c r="E108" s="62"/>
      <c r="F108" s="62"/>
      <c r="G108" s="62"/>
      <c r="H108" s="62"/>
      <c r="I108" s="57"/>
      <c r="J108" s="58"/>
    </row>
    <row r="109" spans="2:10" ht="6" customHeight="1" x14ac:dyDescent="0.2">
      <c r="B109" s="56"/>
      <c r="C109" s="57"/>
      <c r="D109" s="71"/>
      <c r="E109" s="57"/>
      <c r="F109" s="57"/>
      <c r="G109" s="57"/>
      <c r="H109" s="57"/>
      <c r="I109" s="57"/>
      <c r="J109" s="58"/>
    </row>
    <row r="110" spans="2:10" x14ac:dyDescent="0.2">
      <c r="B110" s="64" t="s">
        <v>54</v>
      </c>
      <c r="C110" s="63"/>
      <c r="D110" s="63">
        <f>D104</f>
        <v>72000</v>
      </c>
      <c r="E110" s="63"/>
      <c r="F110" s="6"/>
      <c r="G110" s="62"/>
      <c r="H110" s="62"/>
      <c r="I110" s="57"/>
      <c r="J110" s="58"/>
    </row>
    <row r="111" spans="2:10" x14ac:dyDescent="0.2">
      <c r="B111" s="64" t="s">
        <v>29</v>
      </c>
      <c r="C111" s="63"/>
      <c r="D111" s="65">
        <f>F73</f>
        <v>0.16129032258064516</v>
      </c>
      <c r="E111" s="63"/>
      <c r="F111" s="6"/>
      <c r="G111" s="62"/>
      <c r="H111" s="62"/>
      <c r="I111" s="57"/>
      <c r="J111" s="58"/>
    </row>
    <row r="112" spans="2:10" x14ac:dyDescent="0.2">
      <c r="B112" s="64" t="s">
        <v>30</v>
      </c>
      <c r="C112" s="63"/>
      <c r="D112" s="66">
        <f>-D104*D111</f>
        <v>-11612.903225806451</v>
      </c>
      <c r="E112" s="63"/>
      <c r="F112" s="63"/>
      <c r="G112" s="62"/>
      <c r="H112" s="62"/>
      <c r="I112" s="57"/>
      <c r="J112" s="58"/>
    </row>
    <row r="113" spans="1:10" ht="13.5" thickBot="1" x14ac:dyDescent="0.25">
      <c r="B113" s="90" t="s">
        <v>53</v>
      </c>
      <c r="C113" s="87"/>
      <c r="D113" s="87">
        <f>D110+D112</f>
        <v>60387.096774193546</v>
      </c>
      <c r="E113" s="63"/>
      <c r="F113" s="63"/>
      <c r="G113" s="62"/>
      <c r="H113" s="62"/>
      <c r="I113" s="57"/>
      <c r="J113" s="58"/>
    </row>
    <row r="114" spans="1:10" ht="13.5" thickTop="1" x14ac:dyDescent="0.2"/>
    <row r="115" spans="1:10" ht="13.5" thickBot="1" x14ac:dyDescent="0.25">
      <c r="B115" s="67" t="s">
        <v>11</v>
      </c>
      <c r="C115" s="69"/>
      <c r="D115" s="70">
        <f>D84+D113</f>
        <v>90387.096774193546</v>
      </c>
      <c r="E115" s="62"/>
      <c r="F115" s="62"/>
      <c r="G115" s="62"/>
      <c r="H115" s="62"/>
      <c r="I115" s="57"/>
      <c r="J115" s="58"/>
    </row>
    <row r="116" spans="1:10" ht="13.5" thickTop="1" x14ac:dyDescent="0.2"/>
    <row r="117" spans="1:10" x14ac:dyDescent="0.2">
      <c r="B117" s="64" t="s">
        <v>31</v>
      </c>
      <c r="C117" s="63"/>
      <c r="D117" s="66">
        <f>-D103+-D112</f>
        <v>59612.903225806454</v>
      </c>
      <c r="E117" s="63"/>
      <c r="F117" s="63"/>
      <c r="G117" s="62"/>
      <c r="H117" s="62"/>
      <c r="I117" s="57"/>
      <c r="J117" s="58"/>
    </row>
    <row r="119" spans="1:10" x14ac:dyDescent="0.2">
      <c r="A119" s="7"/>
      <c r="B119" s="72"/>
      <c r="C119" s="73"/>
      <c r="D119" s="74"/>
      <c r="E119" s="75"/>
      <c r="F119" s="75"/>
      <c r="G119" s="75"/>
      <c r="H119" s="75"/>
    </row>
    <row r="120" spans="1:10" x14ac:dyDescent="0.2">
      <c r="B120" s="3"/>
      <c r="C120" s="3"/>
      <c r="D120" s="3"/>
      <c r="E120" s="3"/>
      <c r="F120" s="3"/>
      <c r="G120" s="3"/>
      <c r="H120" s="3"/>
    </row>
    <row r="121" spans="1:10" x14ac:dyDescent="0.2">
      <c r="B121" s="123" t="s">
        <v>59</v>
      </c>
      <c r="C121" s="123" t="s">
        <v>60</v>
      </c>
      <c r="D121" s="123"/>
      <c r="E121" s="123"/>
      <c r="F121" s="124"/>
      <c r="G121" s="124"/>
      <c r="H121" s="123">
        <f>D117</f>
        <v>59612.903225806454</v>
      </c>
      <c r="I121" s="3"/>
    </row>
    <row r="122" spans="1:10" x14ac:dyDescent="0.2">
      <c r="B122" s="124"/>
      <c r="C122" s="124" t="s">
        <v>61</v>
      </c>
      <c r="D122" s="124"/>
      <c r="E122" s="124"/>
      <c r="F122" s="124"/>
      <c r="G122" s="124"/>
      <c r="H122" s="126">
        <f>-'VOST-Kürzung ohne COVID'!D117</f>
        <v>-3061.927191360232</v>
      </c>
      <c r="I122" s="1" t="s">
        <v>63</v>
      </c>
    </row>
    <row r="123" spans="1:10" x14ac:dyDescent="0.2">
      <c r="B123" s="124"/>
      <c r="C123" s="124" t="s">
        <v>62</v>
      </c>
      <c r="D123" s="124"/>
      <c r="E123" s="124"/>
      <c r="F123" s="124"/>
      <c r="G123" s="124"/>
      <c r="H123" s="127">
        <v>0</v>
      </c>
      <c r="I123" s="1" t="s">
        <v>64</v>
      </c>
    </row>
    <row r="124" spans="1:10" ht="13.5" thickBot="1" x14ac:dyDescent="0.25">
      <c r="B124" s="124"/>
      <c r="C124" s="125" t="s">
        <v>59</v>
      </c>
      <c r="D124" s="125"/>
      <c r="E124" s="125"/>
      <c r="F124" s="125"/>
      <c r="G124" s="125"/>
      <c r="H124" s="125">
        <f>H121+H122+H123</f>
        <v>56550.976034446219</v>
      </c>
    </row>
    <row r="125" spans="1:10" ht="13.5" thickTop="1" x14ac:dyDescent="0.2">
      <c r="B125" s="124"/>
      <c r="C125" s="124"/>
      <c r="D125" s="124"/>
      <c r="E125" s="124"/>
      <c r="F125" s="124"/>
      <c r="G125" s="124"/>
      <c r="H125" s="124"/>
    </row>
    <row r="126" spans="1:10" x14ac:dyDescent="0.2">
      <c r="B126" s="124"/>
      <c r="C126" s="124"/>
      <c r="D126" s="124"/>
      <c r="E126" s="124"/>
      <c r="F126" s="124"/>
      <c r="G126" s="124"/>
      <c r="H126" s="124"/>
    </row>
    <row r="127" spans="1:10" x14ac:dyDescent="0.2">
      <c r="B127" s="124"/>
      <c r="C127" s="124"/>
      <c r="D127" s="124"/>
      <c r="E127" s="124"/>
      <c r="F127" s="124"/>
      <c r="G127" s="124"/>
      <c r="H127" s="124"/>
    </row>
    <row r="128" spans="1:10" x14ac:dyDescent="0.2">
      <c r="B128" s="4"/>
      <c r="C128" s="4"/>
      <c r="D128" s="4"/>
      <c r="E128" s="4"/>
      <c r="F128" s="4"/>
      <c r="G128" s="4"/>
      <c r="H128" s="4"/>
    </row>
    <row r="129" spans="2:8" x14ac:dyDescent="0.2">
      <c r="B129" s="4"/>
      <c r="C129" s="4"/>
      <c r="D129" s="4"/>
      <c r="E129" s="4"/>
      <c r="F129" s="4"/>
      <c r="G129" s="4"/>
      <c r="H129" s="4"/>
    </row>
    <row r="130" spans="2:8" x14ac:dyDescent="0.2">
      <c r="B130" s="4"/>
      <c r="C130" s="4"/>
      <c r="D130" s="4"/>
      <c r="E130" s="4"/>
      <c r="F130" s="4"/>
      <c r="G130" s="4"/>
      <c r="H130" s="4"/>
    </row>
  </sheetData>
  <sheetProtection insertRows="0"/>
  <dataConsolidate/>
  <pageMargins left="0.59055118110236227" right="0.59055118110236227" top="0.98425196850393704" bottom="0.98425196850393704" header="0.51181102362204722" footer="0.51181102362204722"/>
  <pageSetup paperSize="9" scale="78" orientation="landscape" r:id="rId1"/>
  <headerFooter>
    <oddFooter>&amp;L&amp;D&amp;RSwiss Olympic</oddFooter>
  </headerFooter>
  <ignoredErrors>
    <ignoredError sqref="J69" formula="1"/>
    <ignoredError sqref="I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39DDD-6FB5-4839-8B37-C80CB8E6B61A}">
  <sheetPr>
    <pageSetUpPr fitToPage="1"/>
  </sheetPr>
  <dimension ref="A1:J124"/>
  <sheetViews>
    <sheetView tabSelected="1" zoomScaleNormal="100" workbookViewId="0">
      <selection activeCell="B1" sqref="B1"/>
    </sheetView>
  </sheetViews>
  <sheetFormatPr baseColWidth="10" defaultColWidth="9.140625" defaultRowHeight="12.75" outlineLevelRow="1" x14ac:dyDescent="0.2"/>
  <cols>
    <col min="1" max="1" width="2" style="1" customWidth="1"/>
    <col min="2" max="2" width="100.7109375" style="1" customWidth="1"/>
    <col min="3" max="9" width="27.7109375" style="1" customWidth="1"/>
    <col min="10" max="10" width="26.7109375" style="1" customWidth="1"/>
    <col min="11" max="16384" width="9.140625" style="1"/>
  </cols>
  <sheetData>
    <row r="1" spans="2:10" ht="23.25" x14ac:dyDescent="0.35">
      <c r="B1" s="76" t="s">
        <v>68</v>
      </c>
    </row>
    <row r="2" spans="2:10" x14ac:dyDescent="0.2">
      <c r="B2" s="99" t="s">
        <v>49</v>
      </c>
    </row>
    <row r="3" spans="2:10" x14ac:dyDescent="0.2">
      <c r="B3" s="1" t="s">
        <v>50</v>
      </c>
    </row>
    <row r="6" spans="2:10" s="77" customFormat="1" ht="18" x14ac:dyDescent="0.25">
      <c r="B6" s="2" t="s">
        <v>73</v>
      </c>
      <c r="C6" s="2"/>
      <c r="D6" s="2"/>
      <c r="E6" s="2"/>
      <c r="F6" s="2"/>
      <c r="G6" s="2"/>
      <c r="H6" s="2"/>
      <c r="I6" s="2"/>
      <c r="J6" s="2"/>
    </row>
    <row r="7" spans="2:10" ht="13.5" thickBot="1" x14ac:dyDescent="0.25">
      <c r="B7" s="3"/>
      <c r="C7" s="3"/>
      <c r="D7" s="3"/>
      <c r="E7" s="3"/>
      <c r="F7" s="3"/>
      <c r="G7" s="3"/>
      <c r="H7" s="3"/>
      <c r="I7" s="3"/>
      <c r="J7" s="3"/>
    </row>
    <row r="8" spans="2:10" ht="26.25" thickBot="1" x14ac:dyDescent="0.25">
      <c r="B8" s="8" t="s">
        <v>70</v>
      </c>
      <c r="C8" s="9" t="s">
        <v>4</v>
      </c>
      <c r="D8" s="9" t="s">
        <v>5</v>
      </c>
      <c r="E8" s="9" t="s">
        <v>6</v>
      </c>
      <c r="F8" s="9" t="s">
        <v>1</v>
      </c>
      <c r="G8" s="9" t="s">
        <v>0</v>
      </c>
      <c r="H8" s="100" t="s">
        <v>56</v>
      </c>
      <c r="I8" s="9" t="s">
        <v>2</v>
      </c>
      <c r="J8" s="10" t="s">
        <v>8</v>
      </c>
    </row>
    <row r="9" spans="2:10" x14ac:dyDescent="0.2">
      <c r="B9" s="11"/>
      <c r="C9" s="12"/>
      <c r="D9" s="12"/>
      <c r="E9" s="12"/>
      <c r="F9" s="12"/>
      <c r="G9" s="12"/>
      <c r="H9" s="12"/>
      <c r="I9" s="12"/>
      <c r="J9" s="13"/>
    </row>
    <row r="10" spans="2:10" x14ac:dyDescent="0.2">
      <c r="B10" s="14" t="s">
        <v>17</v>
      </c>
      <c r="C10" s="15"/>
      <c r="D10" s="15"/>
      <c r="E10" s="15"/>
      <c r="F10" s="15"/>
      <c r="G10" s="15"/>
      <c r="H10" s="15"/>
      <c r="I10" s="15"/>
      <c r="J10" s="16"/>
    </row>
    <row r="11" spans="2:10" x14ac:dyDescent="0.2">
      <c r="B11" s="91" t="s">
        <v>14</v>
      </c>
      <c r="C11" s="15"/>
      <c r="D11" s="15"/>
      <c r="E11" s="15"/>
      <c r="F11" s="15"/>
      <c r="G11" s="15"/>
      <c r="H11" s="15"/>
      <c r="I11" s="15"/>
      <c r="J11" s="16"/>
    </row>
    <row r="12" spans="2:10" x14ac:dyDescent="0.2">
      <c r="B12" s="92" t="s">
        <v>12</v>
      </c>
      <c r="C12" s="19"/>
      <c r="D12" s="19"/>
      <c r="E12" s="19"/>
      <c r="F12" s="19"/>
      <c r="G12" s="19"/>
      <c r="H12" s="19"/>
      <c r="I12" s="19"/>
      <c r="J12" s="20"/>
    </row>
    <row r="13" spans="2:10" x14ac:dyDescent="0.2">
      <c r="B13" s="92" t="s">
        <v>13</v>
      </c>
      <c r="C13" s="21"/>
      <c r="D13" s="21"/>
      <c r="E13" s="21"/>
      <c r="F13" s="21"/>
      <c r="G13" s="21"/>
      <c r="H13" s="21"/>
      <c r="I13" s="21"/>
      <c r="J13" s="20"/>
    </row>
    <row r="14" spans="2:10" ht="13.5" thickBot="1" x14ac:dyDescent="0.25">
      <c r="B14" s="93" t="s">
        <v>39</v>
      </c>
      <c r="C14" s="23"/>
      <c r="D14" s="23"/>
      <c r="E14" s="23"/>
      <c r="F14" s="23"/>
      <c r="G14" s="23"/>
      <c r="H14" s="23"/>
      <c r="I14" s="24"/>
      <c r="J14" s="25"/>
    </row>
    <row r="15" spans="2:10" x14ac:dyDescent="0.2">
      <c r="B15" s="94"/>
      <c r="C15" s="21"/>
      <c r="D15" s="21"/>
      <c r="E15" s="21"/>
      <c r="F15" s="21"/>
      <c r="G15" s="21"/>
      <c r="H15" s="21"/>
      <c r="I15" s="27"/>
      <c r="J15" s="20"/>
    </row>
    <row r="16" spans="2:10" x14ac:dyDescent="0.2">
      <c r="B16" s="91" t="s">
        <v>32</v>
      </c>
      <c r="C16" s="21"/>
      <c r="D16" s="21"/>
      <c r="E16" s="21"/>
      <c r="F16" s="21"/>
      <c r="G16" s="21"/>
      <c r="H16" s="21"/>
      <c r="I16" s="27"/>
      <c r="J16" s="20"/>
    </row>
    <row r="17" spans="2:10" x14ac:dyDescent="0.2">
      <c r="B17" s="94" t="s">
        <v>33</v>
      </c>
      <c r="C17" s="21"/>
      <c r="D17" s="21"/>
      <c r="E17" s="21"/>
      <c r="F17" s="21"/>
      <c r="G17" s="21"/>
      <c r="H17" s="19"/>
      <c r="I17" s="19"/>
      <c r="J17" s="20"/>
    </row>
    <row r="18" spans="2:10" x14ac:dyDescent="0.2">
      <c r="B18" s="94" t="s">
        <v>34</v>
      </c>
      <c r="C18" s="21"/>
      <c r="D18" s="21"/>
      <c r="E18" s="21"/>
      <c r="F18" s="21"/>
      <c r="G18" s="21"/>
      <c r="H18" s="21"/>
      <c r="I18" s="21"/>
      <c r="J18" s="20"/>
    </row>
    <row r="19" spans="2:10" ht="13.5" thickBot="1" x14ac:dyDescent="0.25">
      <c r="B19" s="93" t="s">
        <v>40</v>
      </c>
      <c r="C19" s="23"/>
      <c r="D19" s="23"/>
      <c r="E19" s="23"/>
      <c r="F19" s="23"/>
      <c r="G19" s="23"/>
      <c r="H19" s="24"/>
      <c r="I19" s="24"/>
      <c r="J19" s="25"/>
    </row>
    <row r="20" spans="2:10" x14ac:dyDescent="0.2">
      <c r="B20" s="26"/>
      <c r="C20" s="21"/>
      <c r="D20" s="21"/>
      <c r="E20" s="21"/>
      <c r="F20" s="21"/>
      <c r="G20" s="21"/>
      <c r="H20" s="21"/>
      <c r="I20" s="27"/>
      <c r="J20" s="20"/>
    </row>
    <row r="21" spans="2:10" x14ac:dyDescent="0.2">
      <c r="B21" s="17" t="s">
        <v>16</v>
      </c>
      <c r="C21" s="21"/>
      <c r="D21" s="21"/>
      <c r="E21" s="21"/>
      <c r="F21" s="21"/>
      <c r="G21" s="21"/>
      <c r="H21" s="21"/>
      <c r="I21" s="27"/>
      <c r="J21" s="20"/>
    </row>
    <row r="22" spans="2:10" x14ac:dyDescent="0.2">
      <c r="B22" s="26" t="s">
        <v>42</v>
      </c>
      <c r="C22" s="21"/>
      <c r="D22" s="21"/>
      <c r="E22" s="21"/>
      <c r="F22" s="21"/>
      <c r="G22" s="21"/>
      <c r="H22" s="21"/>
      <c r="I22" s="95">
        <v>5000</v>
      </c>
      <c r="J22" s="20">
        <f>SUM(C22:I22)</f>
        <v>5000</v>
      </c>
    </row>
    <row r="23" spans="2:10" x14ac:dyDescent="0.2">
      <c r="B23" s="26" t="s">
        <v>41</v>
      </c>
      <c r="C23" s="21"/>
      <c r="D23" s="21"/>
      <c r="E23" s="21"/>
      <c r="F23" s="21"/>
      <c r="G23" s="21"/>
      <c r="H23" s="21"/>
      <c r="I23" s="95">
        <v>5000</v>
      </c>
      <c r="J23" s="20">
        <f>SUM(C23:I23)</f>
        <v>5000</v>
      </c>
    </row>
    <row r="24" spans="2:10" x14ac:dyDescent="0.2">
      <c r="B24" s="26" t="s">
        <v>43</v>
      </c>
      <c r="C24" s="21"/>
      <c r="D24" s="21"/>
      <c r="E24" s="21"/>
      <c r="F24" s="21"/>
      <c r="G24" s="21"/>
      <c r="H24" s="21"/>
      <c r="I24" s="95">
        <v>60000</v>
      </c>
      <c r="J24" s="20">
        <f>SUM(C24:I24)</f>
        <v>60000</v>
      </c>
    </row>
    <row r="25" spans="2:10" x14ac:dyDescent="0.2">
      <c r="B25" s="26" t="s">
        <v>44</v>
      </c>
      <c r="C25" s="21"/>
      <c r="D25" s="21"/>
      <c r="E25" s="21"/>
      <c r="F25" s="21"/>
      <c r="G25" s="21"/>
      <c r="H25" s="21"/>
      <c r="I25" s="95">
        <v>20000</v>
      </c>
      <c r="J25" s="20">
        <f>SUM(C25:I25)</f>
        <v>20000</v>
      </c>
    </row>
    <row r="26" spans="2:10" ht="13.5" thickBot="1" x14ac:dyDescent="0.25">
      <c r="B26" s="22" t="s">
        <v>45</v>
      </c>
      <c r="C26" s="23"/>
      <c r="D26" s="23"/>
      <c r="E26" s="23"/>
      <c r="F26" s="23"/>
      <c r="G26" s="23"/>
      <c r="H26" s="23"/>
      <c r="I26" s="96">
        <f>SUM(I22:I25)</f>
        <v>90000</v>
      </c>
      <c r="J26" s="25">
        <f>SUM(C26:I26)</f>
        <v>90000</v>
      </c>
    </row>
    <row r="27" spans="2:10" s="119" customFormat="1" ht="11.25" x14ac:dyDescent="0.2">
      <c r="B27" s="110" t="s">
        <v>12</v>
      </c>
      <c r="C27" s="111"/>
      <c r="D27" s="111"/>
      <c r="E27" s="111"/>
      <c r="F27" s="111"/>
      <c r="G27" s="111"/>
      <c r="H27" s="111"/>
      <c r="I27" s="112">
        <f>45000</f>
        <v>45000</v>
      </c>
      <c r="J27" s="113">
        <f t="shared" ref="J27:J29" si="0">SUM(C27:I27)</f>
        <v>45000</v>
      </c>
    </row>
    <row r="28" spans="2:10" s="121" customFormat="1" ht="11.25" x14ac:dyDescent="0.2">
      <c r="B28" s="114" t="s">
        <v>57</v>
      </c>
      <c r="C28" s="115"/>
      <c r="D28" s="115"/>
      <c r="E28" s="115"/>
      <c r="F28" s="115"/>
      <c r="G28" s="115"/>
      <c r="H28" s="115"/>
      <c r="I28" s="116">
        <f>5000</f>
        <v>5000</v>
      </c>
      <c r="J28" s="117">
        <f t="shared" si="0"/>
        <v>5000</v>
      </c>
    </row>
    <row r="29" spans="2:10" s="121" customFormat="1" ht="11.25" x14ac:dyDescent="0.2">
      <c r="B29" s="114" t="s">
        <v>13</v>
      </c>
      <c r="C29" s="115"/>
      <c r="D29" s="115"/>
      <c r="E29" s="115"/>
      <c r="F29" s="115"/>
      <c r="G29" s="115"/>
      <c r="H29" s="115"/>
      <c r="I29" s="116">
        <f>40000</f>
        <v>40000</v>
      </c>
      <c r="J29" s="117">
        <f t="shared" si="0"/>
        <v>40000</v>
      </c>
    </row>
    <row r="30" spans="2:10" x14ac:dyDescent="0.2">
      <c r="B30" s="26"/>
      <c r="C30" s="21"/>
      <c r="D30" s="21"/>
      <c r="E30" s="21"/>
      <c r="F30" s="21"/>
      <c r="G30" s="21"/>
      <c r="H30" s="21"/>
      <c r="I30" s="27"/>
      <c r="J30" s="20"/>
    </row>
    <row r="31" spans="2:10" x14ac:dyDescent="0.2">
      <c r="B31" s="28" t="s">
        <v>21</v>
      </c>
      <c r="C31" s="29"/>
      <c r="D31" s="29"/>
      <c r="E31" s="29"/>
      <c r="F31" s="29"/>
      <c r="G31" s="29"/>
      <c r="H31" s="29"/>
      <c r="I31" s="19"/>
      <c r="J31" s="20"/>
    </row>
    <row r="32" spans="2:10" x14ac:dyDescent="0.2">
      <c r="B32" s="30" t="s">
        <v>7</v>
      </c>
      <c r="C32" s="29"/>
      <c r="D32" s="29"/>
      <c r="E32" s="29"/>
      <c r="F32" s="29">
        <v>50000</v>
      </c>
      <c r="G32" s="29"/>
      <c r="H32" s="29"/>
      <c r="I32" s="19"/>
      <c r="J32" s="20">
        <f t="shared" ref="J32:J61" si="1">SUM(C32:I32)</f>
        <v>50000</v>
      </c>
    </row>
    <row r="33" spans="2:10" x14ac:dyDescent="0.2">
      <c r="B33" s="30" t="s">
        <v>9</v>
      </c>
      <c r="C33" s="29">
        <v>1800000</v>
      </c>
      <c r="D33" s="29"/>
      <c r="E33" s="29"/>
      <c r="F33" s="29"/>
      <c r="G33" s="29"/>
      <c r="H33" s="29"/>
      <c r="I33" s="19"/>
      <c r="J33" s="20">
        <f t="shared" si="1"/>
        <v>1800000</v>
      </c>
    </row>
    <row r="34" spans="2:10" x14ac:dyDescent="0.2">
      <c r="B34" s="30" t="s">
        <v>10</v>
      </c>
      <c r="C34" s="29">
        <v>2800000</v>
      </c>
      <c r="D34" s="29"/>
      <c r="E34" s="29"/>
      <c r="F34" s="29"/>
      <c r="G34" s="29"/>
      <c r="H34" s="29"/>
      <c r="I34" s="19"/>
      <c r="J34" s="20">
        <f t="shared" si="1"/>
        <v>2800000</v>
      </c>
    </row>
    <row r="35" spans="2:10" x14ac:dyDescent="0.2">
      <c r="B35" s="30" t="s">
        <v>18</v>
      </c>
      <c r="C35" s="29">
        <v>200000</v>
      </c>
      <c r="D35" s="29"/>
      <c r="E35" s="29"/>
      <c r="F35" s="29"/>
      <c r="G35" s="29"/>
      <c r="H35" s="29"/>
      <c r="I35" s="19"/>
      <c r="J35" s="20">
        <f t="shared" si="1"/>
        <v>200000</v>
      </c>
    </row>
    <row r="36" spans="2:10" x14ac:dyDescent="0.2">
      <c r="B36" s="30" t="s">
        <v>15</v>
      </c>
      <c r="C36" s="29"/>
      <c r="D36" s="29"/>
      <c r="E36" s="29"/>
      <c r="F36" s="29"/>
      <c r="G36" s="29">
        <v>150000</v>
      </c>
      <c r="H36" s="29"/>
      <c r="I36" s="19"/>
      <c r="J36" s="20">
        <f t="shared" si="1"/>
        <v>150000</v>
      </c>
    </row>
    <row r="37" spans="2:10" hidden="1" outlineLevel="1" x14ac:dyDescent="0.2">
      <c r="B37" s="30"/>
      <c r="C37" s="29"/>
      <c r="D37" s="29"/>
      <c r="E37" s="29"/>
      <c r="F37" s="29"/>
      <c r="G37" s="29"/>
      <c r="H37" s="29"/>
      <c r="I37" s="19"/>
      <c r="J37" s="20">
        <f t="shared" si="1"/>
        <v>0</v>
      </c>
    </row>
    <row r="38" spans="2:10" hidden="1" outlineLevel="1" x14ac:dyDescent="0.2">
      <c r="B38" s="30"/>
      <c r="C38" s="29"/>
      <c r="D38" s="29"/>
      <c r="E38" s="29"/>
      <c r="F38" s="29"/>
      <c r="G38" s="29"/>
      <c r="H38" s="29"/>
      <c r="I38" s="19"/>
      <c r="J38" s="20">
        <f t="shared" si="1"/>
        <v>0</v>
      </c>
    </row>
    <row r="39" spans="2:10" hidden="1" outlineLevel="1" x14ac:dyDescent="0.2">
      <c r="B39" s="30"/>
      <c r="C39" s="29"/>
      <c r="D39" s="29"/>
      <c r="E39" s="29"/>
      <c r="F39" s="29"/>
      <c r="G39" s="29"/>
      <c r="H39" s="29"/>
      <c r="I39" s="19"/>
      <c r="J39" s="20">
        <f t="shared" si="1"/>
        <v>0</v>
      </c>
    </row>
    <row r="40" spans="2:10" hidden="1" outlineLevel="1" x14ac:dyDescent="0.2">
      <c r="B40" s="30"/>
      <c r="C40" s="29"/>
      <c r="D40" s="29"/>
      <c r="E40" s="29"/>
      <c r="F40" s="29"/>
      <c r="G40" s="29"/>
      <c r="H40" s="29"/>
      <c r="I40" s="19"/>
      <c r="J40" s="20">
        <f t="shared" si="1"/>
        <v>0</v>
      </c>
    </row>
    <row r="41" spans="2:10" hidden="1" outlineLevel="1" x14ac:dyDescent="0.2">
      <c r="B41" s="30"/>
      <c r="C41" s="29"/>
      <c r="D41" s="29"/>
      <c r="E41" s="29"/>
      <c r="F41" s="29"/>
      <c r="G41" s="29"/>
      <c r="H41" s="29"/>
      <c r="I41" s="19"/>
      <c r="J41" s="20">
        <f t="shared" si="1"/>
        <v>0</v>
      </c>
    </row>
    <row r="42" spans="2:10" hidden="1" outlineLevel="1" x14ac:dyDescent="0.2">
      <c r="B42" s="31"/>
      <c r="C42" s="32"/>
      <c r="D42" s="32"/>
      <c r="E42" s="32"/>
      <c r="F42" s="32"/>
      <c r="G42" s="32"/>
      <c r="H42" s="32"/>
      <c r="I42" s="19"/>
      <c r="J42" s="20">
        <f t="shared" si="1"/>
        <v>0</v>
      </c>
    </row>
    <row r="43" spans="2:10" hidden="1" outlineLevel="1" x14ac:dyDescent="0.2">
      <c r="B43" s="31"/>
      <c r="C43" s="32"/>
      <c r="D43" s="32"/>
      <c r="E43" s="32"/>
      <c r="F43" s="32"/>
      <c r="G43" s="32"/>
      <c r="H43" s="32"/>
      <c r="I43" s="19"/>
      <c r="J43" s="20">
        <f t="shared" si="1"/>
        <v>0</v>
      </c>
    </row>
    <row r="44" spans="2:10" hidden="1" outlineLevel="1" x14ac:dyDescent="0.2">
      <c r="B44" s="31"/>
      <c r="C44" s="32"/>
      <c r="D44" s="32"/>
      <c r="E44" s="32"/>
      <c r="F44" s="32"/>
      <c r="G44" s="32"/>
      <c r="H44" s="32"/>
      <c r="I44" s="19"/>
      <c r="J44" s="20">
        <f t="shared" si="1"/>
        <v>0</v>
      </c>
    </row>
    <row r="45" spans="2:10" hidden="1" outlineLevel="1" x14ac:dyDescent="0.2">
      <c r="B45" s="31"/>
      <c r="C45" s="32"/>
      <c r="D45" s="32"/>
      <c r="E45" s="32"/>
      <c r="F45" s="32"/>
      <c r="G45" s="32"/>
      <c r="H45" s="32"/>
      <c r="I45" s="19"/>
      <c r="J45" s="20">
        <f t="shared" si="1"/>
        <v>0</v>
      </c>
    </row>
    <row r="46" spans="2:10" hidden="1" outlineLevel="1" x14ac:dyDescent="0.2">
      <c r="B46" s="31"/>
      <c r="C46" s="32"/>
      <c r="D46" s="32"/>
      <c r="E46" s="32"/>
      <c r="F46" s="32"/>
      <c r="G46" s="32"/>
      <c r="H46" s="32"/>
      <c r="I46" s="19"/>
      <c r="J46" s="20">
        <f t="shared" si="1"/>
        <v>0</v>
      </c>
    </row>
    <row r="47" spans="2:10" hidden="1" outlineLevel="1" x14ac:dyDescent="0.2">
      <c r="B47" s="31"/>
      <c r="C47" s="32"/>
      <c r="D47" s="32"/>
      <c r="E47" s="32"/>
      <c r="F47" s="32"/>
      <c r="G47" s="32"/>
      <c r="H47" s="32"/>
      <c r="I47" s="19"/>
      <c r="J47" s="20">
        <f t="shared" si="1"/>
        <v>0</v>
      </c>
    </row>
    <row r="48" spans="2:10" hidden="1" outlineLevel="1" x14ac:dyDescent="0.2">
      <c r="B48" s="31"/>
      <c r="C48" s="32"/>
      <c r="D48" s="32"/>
      <c r="E48" s="32"/>
      <c r="F48" s="32"/>
      <c r="G48" s="32"/>
      <c r="H48" s="32"/>
      <c r="I48" s="19"/>
      <c r="J48" s="20">
        <f t="shared" si="1"/>
        <v>0</v>
      </c>
    </row>
    <row r="49" spans="2:10" hidden="1" outlineLevel="1" x14ac:dyDescent="0.2">
      <c r="B49" s="31"/>
      <c r="C49" s="32"/>
      <c r="D49" s="32"/>
      <c r="E49" s="32"/>
      <c r="F49" s="32"/>
      <c r="G49" s="32"/>
      <c r="H49" s="32"/>
      <c r="I49" s="19"/>
      <c r="J49" s="20">
        <f t="shared" si="1"/>
        <v>0</v>
      </c>
    </row>
    <row r="50" spans="2:10" hidden="1" outlineLevel="1" x14ac:dyDescent="0.2">
      <c r="B50" s="31"/>
      <c r="C50" s="32"/>
      <c r="D50" s="32"/>
      <c r="E50" s="32"/>
      <c r="F50" s="32"/>
      <c r="G50" s="32"/>
      <c r="H50" s="32"/>
      <c r="I50" s="19"/>
      <c r="J50" s="20">
        <f t="shared" si="1"/>
        <v>0</v>
      </c>
    </row>
    <row r="51" spans="2:10" hidden="1" outlineLevel="1" x14ac:dyDescent="0.2">
      <c r="B51" s="31"/>
      <c r="C51" s="32"/>
      <c r="D51" s="32"/>
      <c r="E51" s="32"/>
      <c r="F51" s="32"/>
      <c r="G51" s="32"/>
      <c r="H51" s="32"/>
      <c r="I51" s="19"/>
      <c r="J51" s="20">
        <f t="shared" si="1"/>
        <v>0</v>
      </c>
    </row>
    <row r="52" spans="2:10" hidden="1" outlineLevel="1" x14ac:dyDescent="0.2">
      <c r="B52" s="31"/>
      <c r="C52" s="32"/>
      <c r="D52" s="32"/>
      <c r="E52" s="32"/>
      <c r="F52" s="32"/>
      <c r="G52" s="32"/>
      <c r="H52" s="32"/>
      <c r="I52" s="19"/>
      <c r="J52" s="20">
        <f t="shared" si="1"/>
        <v>0</v>
      </c>
    </row>
    <row r="53" spans="2:10" hidden="1" outlineLevel="1" x14ac:dyDescent="0.2">
      <c r="B53" s="31"/>
      <c r="C53" s="32"/>
      <c r="D53" s="32"/>
      <c r="E53" s="32"/>
      <c r="F53" s="32"/>
      <c r="G53" s="32"/>
      <c r="H53" s="32"/>
      <c r="I53" s="19"/>
      <c r="J53" s="20">
        <f t="shared" si="1"/>
        <v>0</v>
      </c>
    </row>
    <row r="54" spans="2:10" hidden="1" outlineLevel="1" x14ac:dyDescent="0.2">
      <c r="B54" s="31"/>
      <c r="C54" s="32"/>
      <c r="D54" s="32"/>
      <c r="E54" s="32"/>
      <c r="F54" s="32"/>
      <c r="G54" s="32"/>
      <c r="H54" s="32"/>
      <c r="I54" s="19"/>
      <c r="J54" s="20">
        <f t="shared" si="1"/>
        <v>0</v>
      </c>
    </row>
    <row r="55" spans="2:10" hidden="1" outlineLevel="1" x14ac:dyDescent="0.2">
      <c r="B55" s="31"/>
      <c r="C55" s="32"/>
      <c r="D55" s="32"/>
      <c r="E55" s="32"/>
      <c r="F55" s="32"/>
      <c r="G55" s="32"/>
      <c r="H55" s="32"/>
      <c r="I55" s="19"/>
      <c r="J55" s="20">
        <f t="shared" si="1"/>
        <v>0</v>
      </c>
    </row>
    <row r="56" spans="2:10" hidden="1" outlineLevel="1" x14ac:dyDescent="0.2">
      <c r="B56" s="31"/>
      <c r="C56" s="32"/>
      <c r="D56" s="32"/>
      <c r="E56" s="32"/>
      <c r="F56" s="32"/>
      <c r="G56" s="32"/>
      <c r="H56" s="32"/>
      <c r="I56" s="19"/>
      <c r="J56" s="20">
        <f t="shared" si="1"/>
        <v>0</v>
      </c>
    </row>
    <row r="57" spans="2:10" hidden="1" outlineLevel="1" x14ac:dyDescent="0.2">
      <c r="B57" s="31"/>
      <c r="C57" s="32"/>
      <c r="D57" s="32"/>
      <c r="E57" s="32"/>
      <c r="F57" s="32"/>
      <c r="G57" s="32"/>
      <c r="H57" s="32"/>
      <c r="I57" s="19"/>
      <c r="J57" s="20">
        <f t="shared" si="1"/>
        <v>0</v>
      </c>
    </row>
    <row r="58" spans="2:10" hidden="1" outlineLevel="1" x14ac:dyDescent="0.2">
      <c r="B58" s="31"/>
      <c r="C58" s="32"/>
      <c r="D58" s="32"/>
      <c r="E58" s="32"/>
      <c r="F58" s="32"/>
      <c r="G58" s="32"/>
      <c r="H58" s="32"/>
      <c r="I58" s="19"/>
      <c r="J58" s="20">
        <f t="shared" si="1"/>
        <v>0</v>
      </c>
    </row>
    <row r="59" spans="2:10" hidden="1" outlineLevel="1" x14ac:dyDescent="0.2">
      <c r="B59" s="31"/>
      <c r="C59" s="32"/>
      <c r="D59" s="32"/>
      <c r="E59" s="32"/>
      <c r="F59" s="32"/>
      <c r="G59" s="32"/>
      <c r="H59" s="32"/>
      <c r="I59" s="19"/>
      <c r="J59" s="20">
        <f t="shared" si="1"/>
        <v>0</v>
      </c>
    </row>
    <row r="60" spans="2:10" hidden="1" outlineLevel="1" x14ac:dyDescent="0.2">
      <c r="B60" s="31"/>
      <c r="C60" s="32"/>
      <c r="D60" s="32"/>
      <c r="E60" s="32"/>
      <c r="F60" s="32"/>
      <c r="G60" s="32"/>
      <c r="H60" s="32"/>
      <c r="I60" s="19"/>
      <c r="J60" s="20">
        <f t="shared" si="1"/>
        <v>0</v>
      </c>
    </row>
    <row r="61" spans="2:10" hidden="1" outlineLevel="1" x14ac:dyDescent="0.2">
      <c r="B61" s="31"/>
      <c r="C61" s="32"/>
      <c r="D61" s="32"/>
      <c r="E61" s="32"/>
      <c r="F61" s="32"/>
      <c r="G61" s="32"/>
      <c r="H61" s="32"/>
      <c r="I61" s="19"/>
      <c r="J61" s="20">
        <f t="shared" si="1"/>
        <v>0</v>
      </c>
    </row>
    <row r="62" spans="2:10" ht="13.5" collapsed="1" thickBot="1" x14ac:dyDescent="0.25">
      <c r="B62" s="22" t="s">
        <v>20</v>
      </c>
      <c r="C62" s="24">
        <f>SUM(C32:C61)</f>
        <v>4800000</v>
      </c>
      <c r="D62" s="24">
        <f t="shared" ref="D62:I62" si="2">SUM(D32:D61)</f>
        <v>0</v>
      </c>
      <c r="E62" s="24">
        <f t="shared" si="2"/>
        <v>0</v>
      </c>
      <c r="F62" s="24">
        <f t="shared" si="2"/>
        <v>50000</v>
      </c>
      <c r="G62" s="24">
        <f t="shared" si="2"/>
        <v>150000</v>
      </c>
      <c r="H62" s="24">
        <f t="shared" si="2"/>
        <v>0</v>
      </c>
      <c r="I62" s="24">
        <f t="shared" si="2"/>
        <v>0</v>
      </c>
      <c r="J62" s="25">
        <f>SUM(J32:J61)</f>
        <v>5000000</v>
      </c>
    </row>
    <row r="63" spans="2:10" s="3" customFormat="1" x14ac:dyDescent="0.2">
      <c r="B63" s="33"/>
      <c r="C63" s="34"/>
      <c r="D63" s="34"/>
      <c r="E63" s="34"/>
      <c r="F63" s="34"/>
      <c r="G63" s="34"/>
      <c r="H63" s="34"/>
      <c r="I63" s="35"/>
      <c r="J63" s="36"/>
    </row>
    <row r="64" spans="2:10" ht="13.5" thickBot="1" x14ac:dyDescent="0.25">
      <c r="B64" s="37" t="s">
        <v>19</v>
      </c>
      <c r="C64" s="38">
        <f t="shared" ref="C64:J64" si="3">C62+C26+C14+C19</f>
        <v>4800000</v>
      </c>
      <c r="D64" s="38">
        <f t="shared" si="3"/>
        <v>0</v>
      </c>
      <c r="E64" s="38">
        <f t="shared" si="3"/>
        <v>0</v>
      </c>
      <c r="F64" s="38">
        <f t="shared" si="3"/>
        <v>50000</v>
      </c>
      <c r="G64" s="38">
        <f t="shared" si="3"/>
        <v>150000</v>
      </c>
      <c r="H64" s="38">
        <f t="shared" si="3"/>
        <v>0</v>
      </c>
      <c r="I64" s="38">
        <f t="shared" si="3"/>
        <v>90000</v>
      </c>
      <c r="J64" s="39">
        <f t="shared" si="3"/>
        <v>5090000</v>
      </c>
    </row>
    <row r="65" spans="2:10" x14ac:dyDescent="0.2">
      <c r="B65" s="40" t="s">
        <v>3</v>
      </c>
      <c r="C65" s="41">
        <f>+C64/J64</f>
        <v>0.94302554027504915</v>
      </c>
      <c r="D65" s="41">
        <f>+D64/J64</f>
        <v>0</v>
      </c>
      <c r="E65" s="41">
        <f>+E64/J64</f>
        <v>0</v>
      </c>
      <c r="F65" s="41">
        <f>+F64/J64</f>
        <v>9.823182711198428E-3</v>
      </c>
      <c r="G65" s="41">
        <f>+G64/J64</f>
        <v>2.9469548133595286E-2</v>
      </c>
      <c r="H65" s="101">
        <f>+H64/J64</f>
        <v>0</v>
      </c>
      <c r="I65" s="41">
        <f>+I64/J64</f>
        <v>1.768172888015717E-2</v>
      </c>
      <c r="J65" s="42">
        <f>SUM(C65:I65)</f>
        <v>1</v>
      </c>
    </row>
    <row r="66" spans="2:10" s="3" customFormat="1" x14ac:dyDescent="0.2">
      <c r="B66" s="43"/>
      <c r="C66" s="44"/>
      <c r="D66" s="44"/>
      <c r="E66" s="44"/>
      <c r="F66" s="44"/>
      <c r="G66" s="44"/>
      <c r="H66" s="44"/>
      <c r="I66" s="44"/>
      <c r="J66" s="45"/>
    </row>
    <row r="67" spans="2:10" x14ac:dyDescent="0.2">
      <c r="B67" s="40" t="s">
        <v>55</v>
      </c>
      <c r="C67" s="46">
        <v>0</v>
      </c>
      <c r="D67" s="46">
        <v>0</v>
      </c>
      <c r="E67" s="46">
        <v>0</v>
      </c>
      <c r="F67" s="46"/>
      <c r="G67" s="46">
        <v>0</v>
      </c>
      <c r="H67" s="46"/>
      <c r="I67" s="47">
        <f>-I13-I28-I29</f>
        <v>-45000</v>
      </c>
      <c r="J67" s="48">
        <f>SUM(C67:I67)</f>
        <v>-45000</v>
      </c>
    </row>
    <row r="68" spans="2:10" x14ac:dyDescent="0.2">
      <c r="B68" s="40"/>
      <c r="C68" s="46"/>
      <c r="D68" s="46"/>
      <c r="E68" s="46"/>
      <c r="F68" s="46"/>
      <c r="G68" s="46"/>
      <c r="H68" s="46">
        <f>-H64</f>
        <v>0</v>
      </c>
      <c r="I68" s="47"/>
      <c r="J68" s="48">
        <f>SUM(C68:I68)</f>
        <v>0</v>
      </c>
    </row>
    <row r="69" spans="2:10" ht="26.25" thickBot="1" x14ac:dyDescent="0.25">
      <c r="B69" s="49" t="s">
        <v>22</v>
      </c>
      <c r="C69" s="38">
        <f>C64+C67+C68</f>
        <v>4800000</v>
      </c>
      <c r="D69" s="38">
        <f t="shared" ref="D69:J69" si="4">D64+D67+D68</f>
        <v>0</v>
      </c>
      <c r="E69" s="38">
        <f t="shared" si="4"/>
        <v>0</v>
      </c>
      <c r="F69" s="38">
        <f t="shared" si="4"/>
        <v>50000</v>
      </c>
      <c r="G69" s="38">
        <f t="shared" si="4"/>
        <v>150000</v>
      </c>
      <c r="H69" s="38">
        <f t="shared" si="4"/>
        <v>0</v>
      </c>
      <c r="I69" s="38">
        <f t="shared" si="4"/>
        <v>45000</v>
      </c>
      <c r="J69" s="39">
        <f t="shared" si="4"/>
        <v>5045000</v>
      </c>
    </row>
    <row r="70" spans="2:10" x14ac:dyDescent="0.2">
      <c r="B70" s="40" t="s">
        <v>3</v>
      </c>
      <c r="C70" s="41">
        <f>+C69/J69</f>
        <v>0.95143706640237857</v>
      </c>
      <c r="D70" s="41">
        <f>+D69/J69</f>
        <v>0</v>
      </c>
      <c r="E70" s="41">
        <f>+E69/J69</f>
        <v>0</v>
      </c>
      <c r="F70" s="41">
        <f>+F69/J69</f>
        <v>9.9108027750247768E-3</v>
      </c>
      <c r="G70" s="41">
        <f>+G69/J69</f>
        <v>2.973240832507433E-2</v>
      </c>
      <c r="H70" s="41">
        <f>+H69/J69</f>
        <v>0</v>
      </c>
      <c r="I70" s="41">
        <f>+I69/J69</f>
        <v>8.9197224975222991E-3</v>
      </c>
      <c r="J70" s="42">
        <f>SUM(C70:I70)</f>
        <v>0.99999999999999989</v>
      </c>
    </row>
    <row r="71" spans="2:10" s="3" customFormat="1" x14ac:dyDescent="0.2">
      <c r="B71" s="43"/>
      <c r="C71" s="44"/>
      <c r="D71" s="44"/>
      <c r="E71" s="44"/>
      <c r="F71" s="44"/>
      <c r="G71" s="44"/>
      <c r="H71" s="44"/>
      <c r="I71" s="44"/>
      <c r="J71" s="45"/>
    </row>
    <row r="72" spans="2:10" ht="13.5" thickBot="1" x14ac:dyDescent="0.25">
      <c r="B72" s="49" t="s">
        <v>23</v>
      </c>
      <c r="C72" s="50">
        <f>C64</f>
        <v>4800000</v>
      </c>
      <c r="D72" s="50">
        <f t="shared" ref="D72:F72" si="5">D64</f>
        <v>0</v>
      </c>
      <c r="E72" s="50">
        <f t="shared" si="5"/>
        <v>0</v>
      </c>
      <c r="F72" s="50">
        <f t="shared" si="5"/>
        <v>50000</v>
      </c>
      <c r="G72" s="50"/>
      <c r="H72" s="50"/>
      <c r="I72" s="51"/>
      <c r="J72" s="52">
        <f>SUM(C72:I72)</f>
        <v>4850000</v>
      </c>
    </row>
    <row r="73" spans="2:10" x14ac:dyDescent="0.2">
      <c r="B73" s="40" t="s">
        <v>3</v>
      </c>
      <c r="C73" s="41">
        <f>+C72/J72</f>
        <v>0.98969072164948457</v>
      </c>
      <c r="D73" s="41">
        <f>+D72/J72</f>
        <v>0</v>
      </c>
      <c r="E73" s="41">
        <f>+E72/J72</f>
        <v>0</v>
      </c>
      <c r="F73" s="41">
        <f>+F72/J72</f>
        <v>1.0309278350515464E-2</v>
      </c>
      <c r="G73" s="41">
        <f>+G72/J72</f>
        <v>0</v>
      </c>
      <c r="H73" s="41"/>
      <c r="I73" s="41">
        <f>+I72/J72</f>
        <v>0</v>
      </c>
      <c r="J73" s="42">
        <f>SUM(C73:I73)</f>
        <v>1</v>
      </c>
    </row>
    <row r="74" spans="2:10" ht="13.5" thickBot="1" x14ac:dyDescent="0.25">
      <c r="B74" s="53"/>
      <c r="C74" s="54"/>
      <c r="D74" s="54"/>
      <c r="E74" s="54"/>
      <c r="F74" s="54"/>
      <c r="G74" s="54"/>
      <c r="H74" s="54"/>
      <c r="I74" s="54"/>
      <c r="J74" s="55"/>
    </row>
    <row r="77" spans="2:10" s="77" customFormat="1" ht="18" x14ac:dyDescent="0.25">
      <c r="B77" s="2" t="s">
        <v>74</v>
      </c>
      <c r="C77" s="2"/>
      <c r="D77" s="2"/>
      <c r="E77" s="2"/>
      <c r="F77" s="2"/>
      <c r="G77" s="2"/>
      <c r="H77" s="2"/>
      <c r="I77" s="2"/>
      <c r="J77" s="2"/>
    </row>
    <row r="78" spans="2:10" x14ac:dyDescent="0.2">
      <c r="B78" s="56"/>
      <c r="C78" s="57"/>
      <c r="D78" s="57"/>
      <c r="E78" s="57"/>
      <c r="F78" s="57"/>
      <c r="G78" s="57"/>
      <c r="H78" s="57"/>
      <c r="I78" s="57"/>
      <c r="J78" s="58"/>
    </row>
    <row r="79" spans="2:10" x14ac:dyDescent="0.2">
      <c r="B79" s="56" t="s">
        <v>38</v>
      </c>
      <c r="C79" s="57"/>
      <c r="D79" s="104">
        <v>5045000</v>
      </c>
      <c r="E79" s="57"/>
      <c r="F79" s="57"/>
      <c r="G79" s="57"/>
      <c r="H79" s="57"/>
      <c r="I79" s="57"/>
      <c r="J79" s="58"/>
    </row>
    <row r="80" spans="2:10" x14ac:dyDescent="0.2">
      <c r="B80" s="56" t="s">
        <v>47</v>
      </c>
      <c r="C80" s="57"/>
      <c r="D80" s="105">
        <v>3776493.506493507</v>
      </c>
      <c r="E80" s="57"/>
      <c r="F80" s="57"/>
      <c r="G80" s="57"/>
      <c r="H80" s="57"/>
      <c r="I80" s="57"/>
      <c r="J80" s="58"/>
    </row>
    <row r="81" spans="2:10" x14ac:dyDescent="0.2">
      <c r="B81" s="56"/>
      <c r="C81" s="57"/>
      <c r="D81" s="106"/>
      <c r="E81" s="57"/>
      <c r="F81" s="57"/>
      <c r="G81" s="57"/>
      <c r="H81" s="57"/>
      <c r="I81" s="57"/>
      <c r="J81" s="58"/>
    </row>
    <row r="82" spans="2:10" x14ac:dyDescent="0.2">
      <c r="B82" s="80" t="s">
        <v>72</v>
      </c>
      <c r="C82" s="81"/>
      <c r="D82" s="107">
        <v>270000</v>
      </c>
      <c r="E82" s="57"/>
      <c r="F82" s="71"/>
      <c r="G82" s="71"/>
      <c r="H82" s="71"/>
      <c r="I82" s="57"/>
      <c r="J82" s="58"/>
    </row>
    <row r="83" spans="2:10" ht="6" customHeight="1" x14ac:dyDescent="0.2">
      <c r="B83" s="56"/>
      <c r="C83" s="57"/>
      <c r="D83" s="108"/>
      <c r="E83" s="57"/>
      <c r="F83" s="57"/>
      <c r="G83" s="57"/>
      <c r="H83" s="57"/>
      <c r="I83" s="57"/>
      <c r="J83" s="58"/>
    </row>
    <row r="84" spans="2:10" x14ac:dyDescent="0.2">
      <c r="B84" s="56" t="s">
        <v>24</v>
      </c>
      <c r="C84" s="57"/>
      <c r="D84" s="105">
        <v>80000</v>
      </c>
      <c r="E84" s="57"/>
      <c r="F84" s="57"/>
      <c r="G84" s="57"/>
      <c r="H84" s="57"/>
      <c r="I84" s="57"/>
      <c r="J84" s="58"/>
    </row>
    <row r="85" spans="2:10" ht="6" customHeight="1" x14ac:dyDescent="0.2">
      <c r="B85" s="56"/>
      <c r="C85" s="57"/>
      <c r="D85" s="108"/>
      <c r="E85" s="57"/>
      <c r="F85" s="57"/>
      <c r="G85" s="57"/>
      <c r="H85" s="57"/>
      <c r="I85" s="57"/>
      <c r="J85" s="58"/>
    </row>
    <row r="86" spans="2:10" ht="25.5" x14ac:dyDescent="0.2">
      <c r="B86" s="56" t="s">
        <v>51</v>
      </c>
      <c r="C86" s="57"/>
      <c r="D86" s="105">
        <v>30000</v>
      </c>
      <c r="E86" s="57"/>
      <c r="F86" s="57"/>
      <c r="G86" s="57"/>
      <c r="H86" s="57"/>
      <c r="I86" s="57"/>
      <c r="J86" s="58"/>
    </row>
    <row r="87" spans="2:10" ht="6" customHeight="1" x14ac:dyDescent="0.2">
      <c r="B87" s="56"/>
      <c r="C87" s="57"/>
      <c r="D87" s="108"/>
      <c r="E87" s="57"/>
      <c r="F87" s="57"/>
      <c r="G87" s="57"/>
      <c r="H87" s="57"/>
      <c r="I87" s="57"/>
      <c r="J87" s="58"/>
    </row>
    <row r="88" spans="2:10" x14ac:dyDescent="0.2">
      <c r="B88" s="56" t="s">
        <v>25</v>
      </c>
      <c r="C88" s="57"/>
      <c r="D88" s="105">
        <v>160000</v>
      </c>
      <c r="E88" s="57"/>
      <c r="F88" s="57"/>
      <c r="G88" s="57"/>
      <c r="H88" s="57"/>
      <c r="I88" s="57"/>
      <c r="J88" s="58"/>
    </row>
    <row r="89" spans="2:10" ht="6" customHeight="1" x14ac:dyDescent="0.2">
      <c r="B89" s="56"/>
      <c r="C89" s="57"/>
      <c r="D89" s="108"/>
      <c r="E89" s="57"/>
      <c r="F89" s="57"/>
      <c r="G89" s="57"/>
      <c r="H89" s="57"/>
      <c r="I89" s="57"/>
      <c r="J89" s="58"/>
    </row>
    <row r="90" spans="2:10" ht="13.5" thickBot="1" x14ac:dyDescent="0.25">
      <c r="B90" s="83" t="s">
        <v>36</v>
      </c>
      <c r="C90" s="84"/>
      <c r="D90" s="85">
        <f>D82-D84-D86-D88</f>
        <v>0</v>
      </c>
      <c r="E90" s="57"/>
      <c r="F90" s="57"/>
      <c r="G90" s="57"/>
      <c r="H90" s="57"/>
      <c r="I90" s="57"/>
      <c r="J90" s="58"/>
    </row>
    <row r="91" spans="2:10" x14ac:dyDescent="0.2">
      <c r="B91" s="56"/>
      <c r="C91" s="57"/>
      <c r="D91" s="57"/>
      <c r="E91" s="57"/>
      <c r="F91" s="57"/>
      <c r="G91" s="57"/>
      <c r="H91" s="57"/>
      <c r="I91" s="57"/>
      <c r="J91" s="58"/>
    </row>
    <row r="92" spans="2:10" x14ac:dyDescent="0.2">
      <c r="B92" s="56"/>
      <c r="C92" s="57"/>
      <c r="D92" s="57"/>
      <c r="E92" s="57"/>
      <c r="F92" s="57"/>
      <c r="G92" s="57"/>
      <c r="H92" s="57"/>
      <c r="I92" s="57"/>
      <c r="J92" s="58"/>
    </row>
    <row r="93" spans="2:10" x14ac:dyDescent="0.2">
      <c r="B93" s="56"/>
      <c r="C93" s="57"/>
      <c r="D93" s="57"/>
      <c r="E93" s="57"/>
      <c r="F93" s="57"/>
      <c r="G93" s="57"/>
      <c r="H93" s="57"/>
      <c r="I93" s="57"/>
      <c r="J93" s="58"/>
    </row>
    <row r="94" spans="2:10" x14ac:dyDescent="0.2">
      <c r="B94" s="56"/>
      <c r="C94" s="57"/>
      <c r="D94" s="57"/>
      <c r="E94" s="57"/>
      <c r="F94" s="57"/>
      <c r="G94" s="57"/>
      <c r="H94" s="57"/>
      <c r="I94" s="57"/>
      <c r="J94" s="58"/>
    </row>
    <row r="95" spans="2:10" x14ac:dyDescent="0.2">
      <c r="B95" s="59" t="s">
        <v>67</v>
      </c>
      <c r="C95" s="57"/>
      <c r="D95" s="57"/>
      <c r="E95" s="57"/>
      <c r="F95" s="57"/>
      <c r="G95" s="57"/>
      <c r="H95" s="57"/>
      <c r="I95" s="57"/>
      <c r="J95" s="58"/>
    </row>
    <row r="96" spans="2:10" x14ac:dyDescent="0.2">
      <c r="B96" s="60"/>
      <c r="C96" s="57"/>
      <c r="D96" s="57"/>
      <c r="E96" s="57"/>
      <c r="F96" s="57"/>
      <c r="G96" s="57"/>
      <c r="H96" s="57"/>
      <c r="I96" s="57"/>
      <c r="J96" s="58"/>
    </row>
    <row r="97" spans="2:10" x14ac:dyDescent="0.2">
      <c r="B97" s="61" t="s">
        <v>66</v>
      </c>
      <c r="C97" s="62"/>
      <c r="D97" s="62"/>
      <c r="E97" s="62"/>
      <c r="F97" s="62"/>
      <c r="G97" s="62"/>
      <c r="H97" s="62"/>
      <c r="I97" s="57"/>
      <c r="J97" s="58"/>
    </row>
    <row r="98" spans="2:10" ht="6" customHeight="1" x14ac:dyDescent="0.2">
      <c r="B98" s="56"/>
      <c r="C98" s="57"/>
      <c r="D98" s="71"/>
      <c r="E98" s="57"/>
      <c r="F98" s="57"/>
      <c r="G98" s="57"/>
      <c r="H98" s="57"/>
      <c r="I98" s="57"/>
      <c r="J98" s="58"/>
    </row>
    <row r="99" spans="2:10" ht="25.5" x14ac:dyDescent="0.2">
      <c r="B99" s="86" t="s">
        <v>26</v>
      </c>
      <c r="C99" s="62"/>
      <c r="D99" s="62"/>
      <c r="E99" s="62"/>
      <c r="F99" s="62"/>
      <c r="G99" s="62"/>
      <c r="H99" s="62"/>
      <c r="I99" s="57"/>
      <c r="J99" s="58"/>
    </row>
    <row r="100" spans="2:10" ht="6" customHeight="1" x14ac:dyDescent="0.2">
      <c r="B100" s="56"/>
      <c r="C100" s="57"/>
      <c r="D100" s="71"/>
      <c r="E100" s="57"/>
      <c r="F100" s="57"/>
      <c r="G100" s="57"/>
      <c r="H100" s="57"/>
      <c r="I100" s="57"/>
      <c r="J100" s="58"/>
    </row>
    <row r="101" spans="2:10" x14ac:dyDescent="0.2">
      <c r="B101" s="64" t="s">
        <v>52</v>
      </c>
      <c r="C101" s="63"/>
      <c r="D101" s="63">
        <f>D88</f>
        <v>160000</v>
      </c>
      <c r="E101" s="63"/>
      <c r="F101" s="6"/>
      <c r="G101" s="62"/>
      <c r="H101" s="62"/>
      <c r="I101" s="57"/>
      <c r="J101" s="58"/>
    </row>
    <row r="102" spans="2:10" x14ac:dyDescent="0.2">
      <c r="B102" s="64" t="s">
        <v>37</v>
      </c>
      <c r="C102" s="63"/>
      <c r="D102" s="65">
        <f>I70</f>
        <v>8.9197224975222991E-3</v>
      </c>
      <c r="E102" s="63"/>
      <c r="F102" s="63"/>
      <c r="G102" s="62"/>
      <c r="H102" s="62"/>
      <c r="I102" s="57"/>
      <c r="J102" s="58"/>
    </row>
    <row r="103" spans="2:10" x14ac:dyDescent="0.2">
      <c r="B103" s="64" t="s">
        <v>27</v>
      </c>
      <c r="C103" s="63"/>
      <c r="D103" s="66">
        <f>-D101*D102</f>
        <v>-1427.1555996035679</v>
      </c>
      <c r="E103" s="63"/>
      <c r="F103" s="63"/>
      <c r="G103" s="62"/>
      <c r="H103" s="62"/>
      <c r="I103" s="57"/>
      <c r="J103" s="58"/>
    </row>
    <row r="104" spans="2:10" ht="13.5" thickBot="1" x14ac:dyDescent="0.25">
      <c r="B104" s="67" t="s">
        <v>53</v>
      </c>
      <c r="C104" s="68"/>
      <c r="D104" s="87">
        <f>D101+D103</f>
        <v>158572.84440039643</v>
      </c>
      <c r="E104" s="63"/>
      <c r="F104" s="63"/>
      <c r="G104" s="62"/>
      <c r="H104" s="62"/>
      <c r="I104" s="57"/>
      <c r="J104" s="58"/>
    </row>
    <row r="105" spans="2:10" s="3" customFormat="1" ht="13.5" thickTop="1" x14ac:dyDescent="0.2">
      <c r="B105" s="88"/>
      <c r="C105" s="98"/>
      <c r="D105" s="98"/>
      <c r="E105" s="71"/>
      <c r="F105" s="71"/>
      <c r="G105" s="57"/>
      <c r="H105" s="57"/>
      <c r="I105" s="57"/>
      <c r="J105" s="58"/>
    </row>
    <row r="106" spans="2:10" x14ac:dyDescent="0.2">
      <c r="B106" s="89" t="s">
        <v>48</v>
      </c>
      <c r="C106" s="63"/>
      <c r="D106" s="63"/>
      <c r="E106" s="63"/>
      <c r="F106" s="63"/>
      <c r="G106" s="62"/>
      <c r="H106" s="62"/>
      <c r="I106" s="57"/>
      <c r="J106" s="58"/>
    </row>
    <row r="107" spans="2:10" ht="6" customHeight="1" x14ac:dyDescent="0.2">
      <c r="B107" s="56"/>
      <c r="C107" s="57"/>
      <c r="D107" s="71"/>
      <c r="E107" s="57"/>
      <c r="F107" s="57"/>
      <c r="G107" s="57"/>
      <c r="H107" s="57"/>
      <c r="I107" s="57"/>
      <c r="J107" s="58"/>
    </row>
    <row r="108" spans="2:10" x14ac:dyDescent="0.2">
      <c r="B108" s="86" t="s">
        <v>28</v>
      </c>
      <c r="C108" s="62"/>
      <c r="D108" s="62"/>
      <c r="E108" s="62"/>
      <c r="F108" s="62"/>
      <c r="G108" s="62"/>
      <c r="H108" s="62"/>
      <c r="I108" s="57"/>
      <c r="J108" s="58"/>
    </row>
    <row r="109" spans="2:10" ht="6" customHeight="1" x14ac:dyDescent="0.2">
      <c r="B109" s="56"/>
      <c r="C109" s="57"/>
      <c r="D109" s="71"/>
      <c r="E109" s="57"/>
      <c r="F109" s="57"/>
      <c r="G109" s="57"/>
      <c r="H109" s="57"/>
      <c r="I109" s="57"/>
      <c r="J109" s="58"/>
    </row>
    <row r="110" spans="2:10" x14ac:dyDescent="0.2">
      <c r="B110" s="64" t="s">
        <v>54</v>
      </c>
      <c r="C110" s="63"/>
      <c r="D110" s="63">
        <f>D104</f>
        <v>158572.84440039643</v>
      </c>
      <c r="E110" s="63"/>
      <c r="F110" s="6"/>
      <c r="G110" s="62"/>
      <c r="H110" s="62"/>
      <c r="I110" s="57"/>
      <c r="J110" s="58"/>
    </row>
    <row r="111" spans="2:10" x14ac:dyDescent="0.2">
      <c r="B111" s="64" t="s">
        <v>29</v>
      </c>
      <c r="C111" s="63"/>
      <c r="D111" s="65">
        <f>F73</f>
        <v>1.0309278350515464E-2</v>
      </c>
      <c r="E111" s="63"/>
      <c r="F111" s="6"/>
      <c r="G111" s="62"/>
      <c r="H111" s="62"/>
      <c r="I111" s="57"/>
      <c r="J111" s="58"/>
    </row>
    <row r="112" spans="2:10" x14ac:dyDescent="0.2">
      <c r="B112" s="64" t="s">
        <v>30</v>
      </c>
      <c r="C112" s="63"/>
      <c r="D112" s="66">
        <f>-D104*D111</f>
        <v>-1634.7715917566641</v>
      </c>
      <c r="E112" s="63"/>
      <c r="F112" s="63"/>
      <c r="G112" s="62"/>
      <c r="H112" s="62"/>
      <c r="I112" s="57"/>
      <c r="J112" s="58"/>
    </row>
    <row r="113" spans="1:10" ht="13.5" thickBot="1" x14ac:dyDescent="0.25">
      <c r="B113" s="90" t="s">
        <v>53</v>
      </c>
      <c r="C113" s="87"/>
      <c r="D113" s="87">
        <f>D110+D112</f>
        <v>156938.07280863976</v>
      </c>
      <c r="E113" s="63"/>
      <c r="F113" s="63"/>
      <c r="G113" s="62"/>
      <c r="H113" s="62"/>
      <c r="I113" s="57"/>
      <c r="J113" s="58"/>
    </row>
    <row r="114" spans="1:10" ht="13.5" thickTop="1" x14ac:dyDescent="0.2"/>
    <row r="115" spans="1:10" ht="13.5" thickBot="1" x14ac:dyDescent="0.25">
      <c r="B115" s="67" t="s">
        <v>11</v>
      </c>
      <c r="C115" s="69"/>
      <c r="D115" s="70">
        <f>D84+D113</f>
        <v>236938.07280863976</v>
      </c>
      <c r="E115" s="62"/>
      <c r="F115" s="62"/>
      <c r="G115" s="62"/>
      <c r="H115" s="62"/>
      <c r="I115" s="57"/>
      <c r="J115" s="58"/>
    </row>
    <row r="116" spans="1:10" ht="13.5" thickTop="1" x14ac:dyDescent="0.2"/>
    <row r="117" spans="1:10" x14ac:dyDescent="0.2">
      <c r="B117" s="64" t="s">
        <v>31</v>
      </c>
      <c r="C117" s="63"/>
      <c r="D117" s="66">
        <f>-D103+-D112</f>
        <v>3061.927191360232</v>
      </c>
      <c r="E117" s="63"/>
      <c r="F117" s="63"/>
      <c r="G117" s="62"/>
      <c r="H117" s="62"/>
      <c r="I117" s="57"/>
      <c r="J117" s="58"/>
    </row>
    <row r="119" spans="1:10" x14ac:dyDescent="0.2">
      <c r="A119" s="7"/>
    </row>
    <row r="124" spans="1:10" s="122" customFormat="1" x14ac:dyDescent="0.2"/>
  </sheetData>
  <sheetProtection insertRows="0"/>
  <dataConsolidate/>
  <pageMargins left="0.59055118110236227" right="0.59055118110236227" top="0.98425196850393704" bottom="0.98425196850393704" header="0.51181102362204722" footer="0.51181102362204722"/>
  <pageSetup paperSize="9" scale="78" orientation="landscape" r:id="rId1"/>
  <headerFooter>
    <oddFooter>&amp;L&amp;D&amp;RSwiss Olympic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89B602804A749428F330FDD08E0D82F" ma:contentTypeVersion="7" ma:contentTypeDescription="Ein neues Dokument erstellen." ma:contentTypeScope="" ma:versionID="e83a261b31e1d7758d6b8fe416449f90">
  <xsd:schema xmlns:xsd="http://www.w3.org/2001/XMLSchema" xmlns:xs="http://www.w3.org/2001/XMLSchema" xmlns:p="http://schemas.microsoft.com/office/2006/metadata/properties" xmlns:ns2="188b346e-5cbf-498b-ae87-0d769825ba3f" xmlns:ns3="8ee14b8f-6bac-4c78-aaa1-835a7872216a" targetNamespace="http://schemas.microsoft.com/office/2006/metadata/properties" ma:root="true" ma:fieldsID="0eb6aa613850dadef72a5a3fa6d81293" ns2:_="" ns3:_="">
    <xsd:import namespace="188b346e-5cbf-498b-ae87-0d769825ba3f"/>
    <xsd:import namespace="8ee14b8f-6bac-4c78-aaa1-835a7872216a"/>
    <xsd:element name="properties">
      <xsd:complexType>
        <xsd:sequence>
          <xsd:element name="documentManagement">
            <xsd:complexType>
              <xsd:all>
                <xsd:element ref="ns2:bde9523c343849a7a2079930d550e8ac" minOccurs="0"/>
                <xsd:element ref="ns2:TaxCatchAll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8b346e-5cbf-498b-ae87-0d769825ba3f" elementFormDefault="qualified">
    <xsd:import namespace="http://schemas.microsoft.com/office/2006/documentManagement/types"/>
    <xsd:import namespace="http://schemas.microsoft.com/office/infopath/2007/PartnerControls"/>
    <xsd:element name="bde9523c343849a7a2079930d550e8ac" ma:index="8" nillable="true" ma:displayName="SOA Kategorie_0" ma:hidden="true" ma:internalName="bde9523c343849a7a2079930d550e8ac">
      <xsd:simpleType>
        <xsd:restriction base="dms:Note"/>
      </xsd:simpleType>
    </xsd:element>
    <xsd:element name="TaxCatchAll" ma:index="9" nillable="true" ma:displayName="Taxonomy Catch All Column" ma:hidden="true" ma:list="{01b165b7-3841-43e2-9634-8f080eb5dd40}" ma:internalName="TaxCatchAll" ma:showField="CatchAllData" ma:web="188b346e-5cbf-498b-ae87-0d769825ba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14b8f-6bac-4c78-aaa1-835a7872216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Wert der Dokument-ID" ma:description="Der Wert der diesem Element zugewiesenen Dokument-ID." ma:internalName="_dlc_DocId" ma:readOnly="false">
      <xsd:simpleType>
        <xsd:restriction base="dms:Text"/>
      </xsd:simpleType>
    </xsd:element>
    <xsd:element name="_dlc_DocIdUrl" ma:index="11" nillable="true" ma:displayName="Dokument-ID" ma:description="Permanenter Hyperlink zu diesem Dokument." ma:format="Hyperlink" ma:hidden="true" ma:internalName="_dlc_DocId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SharedWithUsers" ma:index="13" nillable="true" ma:displayName="Freigegeben für" ma:list="UserInfo" ma:SearchPeopleOnly="false" ma:internalName="SharedWithUsers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ee14b8f-6bac-4c78-aaa1-835a7872216a">6SMAFHU5WZNQ-666856499-3552</_dlc_DocId>
    <_dlc_DocIdUrl xmlns="8ee14b8f-6bac-4c78-aaa1-835a7872216a">
      <Url>https://intranet.swissolympic.ch/sites/a10302/_layouts/15/DocIdRedir.aspx?ID=6SMAFHU5WZNQ-666856499-3552</Url>
      <Description>6SMAFHU5WZNQ-666856499-3552</Description>
    </_dlc_DocIdUrl>
    <SharedWithUsers xmlns="8ee14b8f-6bac-4c78-aaa1-835a7872216a">
      <UserInfo>
        <DisplayName/>
        <AccountId xsi:nil="true"/>
        <AccountType/>
      </UserInfo>
    </SharedWithUsers>
    <_dlc_DocIdPersistId xmlns="8ee14b8f-6bac-4c78-aaa1-835a7872216a" xsi:nil="true"/>
    <bde9523c343849a7a2079930d550e8ac xmlns="188b346e-5cbf-498b-ae87-0d769825ba3f" xsi:nil="true"/>
    <TaxCatchAll xmlns="188b346e-5cbf-498b-ae87-0d769825ba3f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C81CFB-FB43-4F65-B4E3-B525519B4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8b346e-5cbf-498b-ae87-0d769825ba3f"/>
    <ds:schemaRef ds:uri="8ee14b8f-6bac-4c78-aaa1-835a787221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C92527-A514-451E-9A80-A25E41251409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c5453759-3c46-43dd-8a2b-4b0db3af429b"/>
    <ds:schemaRef ds:uri="34d44fc9-77c3-453c-bbec-52ed5130f86f"/>
    <ds:schemaRef ds:uri="http://purl.org/dc/dcmitype/"/>
    <ds:schemaRef ds:uri="http://schemas.microsoft.com/sharepoint/v3"/>
    <ds:schemaRef ds:uri="914ac4a2-e9dd-42ed-b423-e0c01c66626d"/>
    <ds:schemaRef ds:uri="http://schemas.microsoft.com/sharepoint/v3/fields"/>
    <ds:schemaRef ds:uri="8ee14b8f-6bac-4c78-aaa1-835a7872216a"/>
    <ds:schemaRef ds:uri="188b346e-5cbf-498b-ae87-0d769825ba3f"/>
  </ds:schemaRefs>
</ds:datastoreItem>
</file>

<file path=customXml/itemProps3.xml><?xml version="1.0" encoding="utf-8"?>
<ds:datastoreItem xmlns:ds="http://schemas.openxmlformats.org/officeDocument/2006/customXml" ds:itemID="{E0FD9ECE-25B8-4D5A-ADE7-16D1DCE63D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VOST-Kürzung mit COVID</vt:lpstr>
      <vt:lpstr>VOST-Kürzung ohne COVID</vt:lpstr>
      <vt:lpstr>'VOST-Kürzung mit COVID'!Druckbereich</vt:lpstr>
      <vt:lpstr>'VOST-Kürzung ohne COVID'!Druckbereich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Müller</dc:creator>
  <cp:lastModifiedBy>Pietra Alessio</cp:lastModifiedBy>
  <cp:lastPrinted>2020-11-05T08:38:09Z</cp:lastPrinted>
  <dcterms:created xsi:type="dcterms:W3CDTF">2009-01-23T10:19:39Z</dcterms:created>
  <dcterms:modified xsi:type="dcterms:W3CDTF">2021-04-08T13:07:35Z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randFormat">
    <vt:lpwstr>1.0</vt:lpwstr>
  </property>
  <property fmtid="{D5CDD505-2E9C-101B-9397-08002B2CF9AE}" pid="3" name="Smart Base Template Version">
    <vt:lpwstr>20110718v3</vt:lpwstr>
  </property>
  <property fmtid="{D5CDD505-2E9C-101B-9397-08002B2CF9AE}" pid="4" name="Smrt_NotesFontSize">
    <vt:lpwstr>8</vt:lpwstr>
  </property>
  <property fmtid="{D5CDD505-2E9C-101B-9397-08002B2CF9AE}" pid="5" name="Smrt_WorkbookThemeColor">
    <vt:lpwstr>Smart Report</vt:lpwstr>
  </property>
  <property fmtid="{D5CDD505-2E9C-101B-9397-08002B2CF9AE}" pid="6" name="Smrt_WorkbookNumberDisplay">
    <vt:lpwstr>0</vt:lpwstr>
  </property>
  <property fmtid="{D5CDD505-2E9C-101B-9397-08002B2CF9AE}" pid="7" name="Smrt_WorkbookPercentageDisplay">
    <vt:lpwstr>0</vt:lpwstr>
  </property>
  <property fmtid="{D5CDD505-2E9C-101B-9397-08002B2CF9AE}" pid="8" name="ContentTypeId">
    <vt:lpwstr>0x010100289B602804A749428F330FDD08E0D82F</vt:lpwstr>
  </property>
  <property fmtid="{D5CDD505-2E9C-101B-9397-08002B2CF9AE}" pid="9" name="_dlc_DocIdItemGuid">
    <vt:lpwstr>e44ec7d1-baec-442a-ad22-d2aefd12bbc0</vt:lpwstr>
  </property>
  <property fmtid="{D5CDD505-2E9C-101B-9397-08002B2CF9AE}" pid="10" name="SOAKategorie">
    <vt:lpwstr/>
  </property>
  <property fmtid="{D5CDD505-2E9C-101B-9397-08002B2CF9AE}" pid="11" name="Wert der Dokument-ID">
    <vt:lpwstr>6SMAFHU5WZNQ-666856499-3552</vt:lpwstr>
  </property>
</Properties>
</file>